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56eceaf0ee5d3922/web/jsminsho.com/kichou/"/>
    </mc:Choice>
  </mc:AlternateContent>
  <xr:revisionPtr revIDLastSave="0" documentId="8_{828415CB-E927-47AF-B52B-FF23D51A63F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操作説明" sheetId="16" r:id="rId1"/>
    <sheet name="勘定科目" sheetId="1" r:id="rId2"/>
    <sheet name="現金出納帳１月" sheetId="2" r:id="rId3"/>
    <sheet name="現金出納帳２月" sheetId="4" r:id="rId4"/>
    <sheet name="現金出納帳３月" sheetId="5" r:id="rId5"/>
    <sheet name="現金出納帳４月" sheetId="6" r:id="rId6"/>
    <sheet name="現金出納帳５月" sheetId="7" r:id="rId7"/>
    <sheet name="現金出納帳６月" sheetId="8" r:id="rId8"/>
    <sheet name="現金出納帳７月" sheetId="9" r:id="rId9"/>
    <sheet name="現金出納帳８月" sheetId="10" r:id="rId10"/>
    <sheet name="現金出納帳９月" sheetId="11" r:id="rId11"/>
    <sheet name="現金出納帳１０月" sheetId="12" r:id="rId12"/>
    <sheet name="現金出納帳１１月" sheetId="13" r:id="rId13"/>
    <sheet name="現金出納帳１２月 " sheetId="14" r:id="rId14"/>
    <sheet name="年計" sheetId="15" r:id="rId15"/>
  </sheets>
  <calcPr calcId="181029"/>
</workbook>
</file>

<file path=xl/calcChain.xml><?xml version="1.0" encoding="utf-8"?>
<calcChain xmlns="http://schemas.openxmlformats.org/spreadsheetml/2006/main">
  <c r="H38" i="14" l="1"/>
  <c r="H7" i="14"/>
  <c r="C36" i="13"/>
  <c r="H41" i="13"/>
  <c r="H7" i="13"/>
  <c r="C36" i="12"/>
  <c r="H41" i="12"/>
  <c r="H7" i="12"/>
  <c r="C36" i="11"/>
  <c r="H41" i="11"/>
  <c r="H7" i="11"/>
  <c r="C36" i="10"/>
  <c r="H41" i="10"/>
  <c r="H7" i="10"/>
  <c r="C36" i="9"/>
  <c r="H41" i="9"/>
  <c r="H7" i="9"/>
  <c r="H7" i="5"/>
  <c r="C36" i="8"/>
  <c r="C36" i="7"/>
  <c r="C36" i="6"/>
  <c r="C36" i="5"/>
  <c r="C36" i="4"/>
  <c r="H7" i="4"/>
  <c r="F8" i="2"/>
  <c r="G9" i="2"/>
  <c r="J8" i="2"/>
  <c r="B25" i="1"/>
  <c r="B26" i="1"/>
  <c r="B27" i="1"/>
  <c r="B28" i="1"/>
  <c r="B29" i="1"/>
  <c r="B30" i="1"/>
  <c r="B31" i="1"/>
  <c r="B32" i="1"/>
  <c r="B33" i="1"/>
  <c r="B34" i="1"/>
  <c r="B35" i="1"/>
  <c r="B36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67" i="1"/>
  <c r="B68" i="1"/>
  <c r="B69" i="1"/>
  <c r="B70" i="1"/>
  <c r="K27" i="15"/>
  <c r="K26" i="15"/>
  <c r="K25" i="15"/>
  <c r="K24" i="15"/>
  <c r="K23" i="15"/>
  <c r="K22" i="15"/>
  <c r="K21" i="15"/>
  <c r="K20" i="15"/>
  <c r="K19" i="15"/>
  <c r="K18" i="15"/>
  <c r="K17" i="15"/>
  <c r="K16" i="15"/>
  <c r="K15" i="15"/>
  <c r="K14" i="15"/>
  <c r="K13" i="15"/>
  <c r="K12" i="15"/>
  <c r="K11" i="15"/>
  <c r="K10" i="15"/>
  <c r="K9" i="15"/>
  <c r="K8" i="15"/>
  <c r="K7" i="15"/>
  <c r="H32" i="15"/>
  <c r="H31" i="15"/>
  <c r="H30" i="15"/>
  <c r="H29" i="15"/>
  <c r="H28" i="15"/>
  <c r="H27" i="15"/>
  <c r="H26" i="15"/>
  <c r="H25" i="15"/>
  <c r="H24" i="15"/>
  <c r="H23" i="15"/>
  <c r="H22" i="15"/>
  <c r="H21" i="15"/>
  <c r="H20" i="15"/>
  <c r="H19" i="15"/>
  <c r="H18" i="15"/>
  <c r="H17" i="15"/>
  <c r="H16" i="15"/>
  <c r="H15" i="15"/>
  <c r="H14" i="15"/>
  <c r="H13" i="15"/>
  <c r="H12" i="15"/>
  <c r="H11" i="15"/>
  <c r="H10" i="15"/>
  <c r="H9" i="15"/>
  <c r="H8" i="15"/>
  <c r="H7" i="15"/>
  <c r="E18" i="15"/>
  <c r="E17" i="15"/>
  <c r="E16" i="15"/>
  <c r="E15" i="15"/>
  <c r="E14" i="15"/>
  <c r="E13" i="15"/>
  <c r="E12" i="15"/>
  <c r="E11" i="15"/>
  <c r="E10" i="15"/>
  <c r="E9" i="15"/>
  <c r="E8" i="15"/>
  <c r="E7" i="15"/>
  <c r="B28" i="15"/>
  <c r="B27" i="15"/>
  <c r="B26" i="15"/>
  <c r="B25" i="15"/>
  <c r="B24" i="15"/>
  <c r="B23" i="15"/>
  <c r="B22" i="15"/>
  <c r="B21" i="15"/>
  <c r="B20" i="15"/>
  <c r="B19" i="15"/>
  <c r="B17" i="15"/>
  <c r="B16" i="15"/>
  <c r="B15" i="15"/>
  <c r="B14" i="15"/>
  <c r="B13" i="15"/>
  <c r="B12" i="15"/>
  <c r="B11" i="15"/>
  <c r="B10" i="15"/>
  <c r="B9" i="15"/>
  <c r="B8" i="15"/>
  <c r="H65" i="14"/>
  <c r="H64" i="14"/>
  <c r="H63" i="14"/>
  <c r="H62" i="14"/>
  <c r="H61" i="14"/>
  <c r="H60" i="14"/>
  <c r="H59" i="14"/>
  <c r="H58" i="14"/>
  <c r="H57" i="14"/>
  <c r="H56" i="14"/>
  <c r="H55" i="14"/>
  <c r="H54" i="14"/>
  <c r="H53" i="14"/>
  <c r="H52" i="14"/>
  <c r="H51" i="14"/>
  <c r="H50" i="14"/>
  <c r="H49" i="14"/>
  <c r="H48" i="14"/>
  <c r="H47" i="14"/>
  <c r="H46" i="14"/>
  <c r="H45" i="14"/>
  <c r="H44" i="14"/>
  <c r="H43" i="14"/>
  <c r="H42" i="14"/>
  <c r="H41" i="14"/>
  <c r="H40" i="14"/>
  <c r="H39" i="14"/>
  <c r="H34" i="14"/>
  <c r="H33" i="14"/>
  <c r="H32" i="14"/>
  <c r="H31" i="14"/>
  <c r="H30" i="14"/>
  <c r="H29" i="14"/>
  <c r="H28" i="14"/>
  <c r="H27" i="14"/>
  <c r="H26" i="14"/>
  <c r="H25" i="14"/>
  <c r="H24" i="14"/>
  <c r="H23" i="14"/>
  <c r="H22" i="14"/>
  <c r="H21" i="14"/>
  <c r="H20" i="14"/>
  <c r="H19" i="14"/>
  <c r="H18" i="14"/>
  <c r="H17" i="14"/>
  <c r="H16" i="14"/>
  <c r="H15" i="14"/>
  <c r="H14" i="14"/>
  <c r="H13" i="14"/>
  <c r="H12" i="14"/>
  <c r="H11" i="14"/>
  <c r="H10" i="14"/>
  <c r="H9" i="14"/>
  <c r="H8" i="14"/>
  <c r="H68" i="13"/>
  <c r="H67" i="13"/>
  <c r="H66" i="13"/>
  <c r="H65" i="13"/>
  <c r="H64" i="13"/>
  <c r="H63" i="13"/>
  <c r="H62" i="13"/>
  <c r="H61" i="13"/>
  <c r="H60" i="13"/>
  <c r="H59" i="13"/>
  <c r="H58" i="13"/>
  <c r="H57" i="13"/>
  <c r="H56" i="13"/>
  <c r="H55" i="13"/>
  <c r="H54" i="13"/>
  <c r="H53" i="13"/>
  <c r="H52" i="13"/>
  <c r="H51" i="13"/>
  <c r="H50" i="13"/>
  <c r="H49" i="13"/>
  <c r="H48" i="13"/>
  <c r="H47" i="13"/>
  <c r="H46" i="13"/>
  <c r="H45" i="13"/>
  <c r="H44" i="13"/>
  <c r="H43" i="13"/>
  <c r="H42" i="13"/>
  <c r="H34" i="13"/>
  <c r="H33" i="13"/>
  <c r="H32" i="13"/>
  <c r="H31" i="13"/>
  <c r="H30" i="13"/>
  <c r="H29" i="13"/>
  <c r="H28" i="13"/>
  <c r="H27" i="13"/>
  <c r="H26" i="13"/>
  <c r="H25" i="13"/>
  <c r="H24" i="13"/>
  <c r="H23" i="13"/>
  <c r="H22" i="13"/>
  <c r="H21" i="13"/>
  <c r="H20" i="13"/>
  <c r="H19" i="13"/>
  <c r="H18" i="13"/>
  <c r="H17" i="13"/>
  <c r="H16" i="13"/>
  <c r="H15" i="13"/>
  <c r="H14" i="13"/>
  <c r="H13" i="13"/>
  <c r="H12" i="13"/>
  <c r="H11" i="13"/>
  <c r="H10" i="13"/>
  <c r="H9" i="13"/>
  <c r="H8" i="13"/>
  <c r="H68" i="12"/>
  <c r="H67" i="12"/>
  <c r="H66" i="12"/>
  <c r="H65" i="12"/>
  <c r="H64" i="12"/>
  <c r="H63" i="12"/>
  <c r="H62" i="12"/>
  <c r="H61" i="12"/>
  <c r="H60" i="12"/>
  <c r="H59" i="12"/>
  <c r="H58" i="12"/>
  <c r="H57" i="12"/>
  <c r="H56" i="12"/>
  <c r="H55" i="12"/>
  <c r="H54" i="12"/>
  <c r="H53" i="12"/>
  <c r="H52" i="12"/>
  <c r="H51" i="12"/>
  <c r="H50" i="12"/>
  <c r="H49" i="12"/>
  <c r="H48" i="12"/>
  <c r="H47" i="12"/>
  <c r="H46" i="12"/>
  <c r="H45" i="12"/>
  <c r="H44" i="12"/>
  <c r="H43" i="12"/>
  <c r="H42" i="12"/>
  <c r="H34" i="12"/>
  <c r="H33" i="12"/>
  <c r="H32" i="12"/>
  <c r="H31" i="12"/>
  <c r="H30" i="12"/>
  <c r="H29" i="12"/>
  <c r="H28" i="12"/>
  <c r="H27" i="12"/>
  <c r="H26" i="12"/>
  <c r="H25" i="12"/>
  <c r="H24" i="12"/>
  <c r="H23" i="12"/>
  <c r="H22" i="12"/>
  <c r="H21" i="12"/>
  <c r="H20" i="12"/>
  <c r="H19" i="12"/>
  <c r="H18" i="12"/>
  <c r="H17" i="12"/>
  <c r="H16" i="12"/>
  <c r="H15" i="12"/>
  <c r="H14" i="12"/>
  <c r="H13" i="12"/>
  <c r="H12" i="12"/>
  <c r="H11" i="12"/>
  <c r="H10" i="12"/>
  <c r="H9" i="12"/>
  <c r="H8" i="12"/>
  <c r="H68" i="11"/>
  <c r="H67" i="11"/>
  <c r="H66" i="11"/>
  <c r="H65" i="11"/>
  <c r="H64" i="11"/>
  <c r="H63" i="11"/>
  <c r="H62" i="11"/>
  <c r="H61" i="11"/>
  <c r="H60" i="11"/>
  <c r="H59" i="11"/>
  <c r="H58" i="11"/>
  <c r="H57" i="11"/>
  <c r="H56" i="11"/>
  <c r="H55" i="11"/>
  <c r="H54" i="11"/>
  <c r="H53" i="11"/>
  <c r="H52" i="11"/>
  <c r="H51" i="11"/>
  <c r="H50" i="11"/>
  <c r="H49" i="11"/>
  <c r="H48" i="11"/>
  <c r="H47" i="11"/>
  <c r="H46" i="11"/>
  <c r="H45" i="11"/>
  <c r="H44" i="11"/>
  <c r="H43" i="11"/>
  <c r="H42" i="11"/>
  <c r="H34" i="11"/>
  <c r="H33" i="11"/>
  <c r="H32" i="11"/>
  <c r="H31" i="11"/>
  <c r="H30" i="11"/>
  <c r="H29" i="11"/>
  <c r="H28" i="11"/>
  <c r="H27" i="11"/>
  <c r="H26" i="11"/>
  <c r="H25" i="11"/>
  <c r="H24" i="11"/>
  <c r="H23" i="11"/>
  <c r="H22" i="11"/>
  <c r="H21" i="11"/>
  <c r="H20" i="11"/>
  <c r="H19" i="11"/>
  <c r="H18" i="11"/>
  <c r="H17" i="11"/>
  <c r="H16" i="11"/>
  <c r="H15" i="11"/>
  <c r="H14" i="11"/>
  <c r="H13" i="11"/>
  <c r="H12" i="11"/>
  <c r="H11" i="11"/>
  <c r="H10" i="11"/>
  <c r="H9" i="11"/>
  <c r="H8" i="11"/>
  <c r="H68" i="10"/>
  <c r="H67" i="10"/>
  <c r="H66" i="10"/>
  <c r="H65" i="10"/>
  <c r="H64" i="10"/>
  <c r="H63" i="10"/>
  <c r="H62" i="10"/>
  <c r="H61" i="10"/>
  <c r="H60" i="10"/>
  <c r="H59" i="10"/>
  <c r="H58" i="10"/>
  <c r="H57" i="10"/>
  <c r="H56" i="10"/>
  <c r="H55" i="10"/>
  <c r="H54" i="10"/>
  <c r="H53" i="10"/>
  <c r="H52" i="10"/>
  <c r="H51" i="10"/>
  <c r="H50" i="10"/>
  <c r="H49" i="10"/>
  <c r="H48" i="10"/>
  <c r="H47" i="10"/>
  <c r="H46" i="10"/>
  <c r="H45" i="10"/>
  <c r="H44" i="10"/>
  <c r="H43" i="10"/>
  <c r="H42" i="10"/>
  <c r="H34" i="10"/>
  <c r="H33" i="10"/>
  <c r="H32" i="10"/>
  <c r="H31" i="10"/>
  <c r="H30" i="10"/>
  <c r="H29" i="10"/>
  <c r="H28" i="10"/>
  <c r="H27" i="10"/>
  <c r="H26" i="10"/>
  <c r="H25" i="10"/>
  <c r="H24" i="10"/>
  <c r="H23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10" i="10"/>
  <c r="H9" i="10"/>
  <c r="H8" i="10"/>
  <c r="H68" i="9"/>
  <c r="H67" i="9"/>
  <c r="H66" i="9"/>
  <c r="H65" i="9"/>
  <c r="H64" i="9"/>
  <c r="H63" i="9"/>
  <c r="H62" i="9"/>
  <c r="H61" i="9"/>
  <c r="H60" i="9"/>
  <c r="H59" i="9"/>
  <c r="H58" i="9"/>
  <c r="H57" i="9"/>
  <c r="H56" i="9"/>
  <c r="H55" i="9"/>
  <c r="H54" i="9"/>
  <c r="H53" i="9"/>
  <c r="H52" i="9"/>
  <c r="H51" i="9"/>
  <c r="H50" i="9"/>
  <c r="H49" i="9"/>
  <c r="H48" i="9"/>
  <c r="H47" i="9"/>
  <c r="H46" i="9"/>
  <c r="H45" i="9"/>
  <c r="H44" i="9"/>
  <c r="H43" i="9"/>
  <c r="H42" i="9"/>
  <c r="H68" i="8"/>
  <c r="H67" i="8"/>
  <c r="H66" i="8"/>
  <c r="H65" i="8"/>
  <c r="H64" i="8"/>
  <c r="H63" i="8"/>
  <c r="H62" i="8"/>
  <c r="H61" i="8"/>
  <c r="H60" i="8"/>
  <c r="H59" i="8"/>
  <c r="H58" i="8"/>
  <c r="H57" i="8"/>
  <c r="H56" i="8"/>
  <c r="H55" i="8"/>
  <c r="H54" i="8"/>
  <c r="H53" i="8"/>
  <c r="H52" i="8"/>
  <c r="H51" i="8"/>
  <c r="H50" i="8"/>
  <c r="H49" i="8"/>
  <c r="H48" i="8"/>
  <c r="H47" i="8"/>
  <c r="H46" i="8"/>
  <c r="H45" i="8"/>
  <c r="H44" i="8"/>
  <c r="H43" i="8"/>
  <c r="H42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68" i="6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68" i="5"/>
  <c r="H67" i="5"/>
  <c r="H66" i="5"/>
  <c r="H65" i="5"/>
  <c r="H64" i="5"/>
  <c r="H63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8" i="2"/>
  <c r="H9" i="2" s="1"/>
  <c r="R32" i="14"/>
  <c r="R31" i="14"/>
  <c r="R30" i="14"/>
  <c r="R29" i="14"/>
  <c r="R28" i="14"/>
  <c r="L28" i="14"/>
  <c r="U27" i="14"/>
  <c r="R27" i="14"/>
  <c r="L27" i="14"/>
  <c r="U26" i="14"/>
  <c r="R26" i="14"/>
  <c r="L26" i="14"/>
  <c r="U25" i="14"/>
  <c r="R25" i="14"/>
  <c r="L25" i="14"/>
  <c r="U24" i="14"/>
  <c r="R24" i="14"/>
  <c r="L24" i="14"/>
  <c r="U23" i="14"/>
  <c r="R23" i="14"/>
  <c r="L23" i="14"/>
  <c r="U22" i="14"/>
  <c r="R22" i="14"/>
  <c r="L22" i="14"/>
  <c r="U21" i="14"/>
  <c r="R21" i="14"/>
  <c r="L21" i="14"/>
  <c r="U20" i="14"/>
  <c r="R20" i="14"/>
  <c r="L20" i="14"/>
  <c r="U19" i="14"/>
  <c r="R19" i="14"/>
  <c r="L19" i="14"/>
  <c r="U18" i="14"/>
  <c r="R18" i="14"/>
  <c r="O18" i="14"/>
  <c r="U17" i="14"/>
  <c r="R17" i="14"/>
  <c r="O17" i="14"/>
  <c r="L17" i="14"/>
  <c r="U16" i="14"/>
  <c r="R16" i="14"/>
  <c r="O16" i="14"/>
  <c r="L16" i="14"/>
  <c r="U15" i="14"/>
  <c r="R15" i="14"/>
  <c r="O15" i="14"/>
  <c r="L15" i="14"/>
  <c r="U14" i="14"/>
  <c r="R14" i="14"/>
  <c r="O14" i="14"/>
  <c r="L14" i="14"/>
  <c r="U13" i="14"/>
  <c r="R13" i="14"/>
  <c r="O13" i="14"/>
  <c r="L13" i="14"/>
  <c r="U12" i="14"/>
  <c r="R12" i="14"/>
  <c r="O12" i="14"/>
  <c r="L12" i="14"/>
  <c r="U11" i="14"/>
  <c r="R11" i="14"/>
  <c r="O11" i="14"/>
  <c r="L11" i="14"/>
  <c r="U10" i="14"/>
  <c r="R10" i="14"/>
  <c r="O10" i="14"/>
  <c r="L10" i="14"/>
  <c r="U9" i="14"/>
  <c r="R9" i="14"/>
  <c r="O9" i="14"/>
  <c r="L9" i="14"/>
  <c r="U8" i="14"/>
  <c r="R8" i="14"/>
  <c r="O8" i="14"/>
  <c r="L8" i="14"/>
  <c r="U7" i="14"/>
  <c r="R7" i="14"/>
  <c r="O7" i="14"/>
  <c r="R32" i="13"/>
  <c r="R31" i="13"/>
  <c r="R30" i="13"/>
  <c r="R29" i="13"/>
  <c r="R28" i="13"/>
  <c r="L28" i="13"/>
  <c r="M28" i="13" s="1"/>
  <c r="U27" i="13"/>
  <c r="R27" i="13"/>
  <c r="L27" i="13"/>
  <c r="U26" i="13"/>
  <c r="R26" i="13"/>
  <c r="L26" i="13"/>
  <c r="U25" i="13"/>
  <c r="R25" i="13"/>
  <c r="L25" i="13"/>
  <c r="U24" i="13"/>
  <c r="R24" i="13"/>
  <c r="L24" i="13"/>
  <c r="M24" i="13" s="1"/>
  <c r="U23" i="13"/>
  <c r="R23" i="13"/>
  <c r="S23" i="13" s="1"/>
  <c r="L23" i="13"/>
  <c r="U22" i="13"/>
  <c r="R22" i="13"/>
  <c r="L22" i="13"/>
  <c r="U21" i="13"/>
  <c r="R21" i="13"/>
  <c r="L21" i="13"/>
  <c r="U20" i="13"/>
  <c r="R20" i="13"/>
  <c r="L20" i="13"/>
  <c r="M20" i="13" s="1"/>
  <c r="U19" i="13"/>
  <c r="R19" i="13"/>
  <c r="S19" i="13" s="1"/>
  <c r="L19" i="13"/>
  <c r="U18" i="13"/>
  <c r="R18" i="13"/>
  <c r="O18" i="13"/>
  <c r="U17" i="13"/>
  <c r="R17" i="13"/>
  <c r="O17" i="13"/>
  <c r="L17" i="13"/>
  <c r="U16" i="13"/>
  <c r="R16" i="13"/>
  <c r="O16" i="13"/>
  <c r="L16" i="13"/>
  <c r="U15" i="13"/>
  <c r="R15" i="13"/>
  <c r="O15" i="13"/>
  <c r="L15" i="13"/>
  <c r="U14" i="13"/>
  <c r="R14" i="13"/>
  <c r="O14" i="13"/>
  <c r="L14" i="13"/>
  <c r="U13" i="13"/>
  <c r="R13" i="13"/>
  <c r="S13" i="13" s="1"/>
  <c r="O13" i="13"/>
  <c r="L13" i="13"/>
  <c r="U12" i="13"/>
  <c r="R12" i="13"/>
  <c r="O12" i="13"/>
  <c r="L12" i="13"/>
  <c r="U11" i="13"/>
  <c r="R11" i="13"/>
  <c r="O11" i="13"/>
  <c r="L11" i="13"/>
  <c r="U10" i="13"/>
  <c r="R10" i="13"/>
  <c r="S10" i="13" s="1"/>
  <c r="O10" i="13"/>
  <c r="L10" i="13"/>
  <c r="M10" i="13" s="1"/>
  <c r="U9" i="13"/>
  <c r="R9" i="13"/>
  <c r="O9" i="13"/>
  <c r="L9" i="13"/>
  <c r="U8" i="13"/>
  <c r="R8" i="13"/>
  <c r="O8" i="13"/>
  <c r="L8" i="13"/>
  <c r="U7" i="13"/>
  <c r="R7" i="13"/>
  <c r="S7" i="13" s="1"/>
  <c r="O7" i="13"/>
  <c r="R32" i="12"/>
  <c r="S32" i="12" s="1"/>
  <c r="R31" i="12"/>
  <c r="R30" i="12"/>
  <c r="R29" i="12"/>
  <c r="R28" i="12"/>
  <c r="L28" i="12"/>
  <c r="U27" i="12"/>
  <c r="R27" i="12"/>
  <c r="L27" i="12"/>
  <c r="U26" i="12"/>
  <c r="R26" i="12"/>
  <c r="L26" i="12"/>
  <c r="U25" i="12"/>
  <c r="V25" i="12" s="1"/>
  <c r="R25" i="12"/>
  <c r="L25" i="12"/>
  <c r="U24" i="12"/>
  <c r="R24" i="12"/>
  <c r="L24" i="12"/>
  <c r="U23" i="12"/>
  <c r="R23" i="12"/>
  <c r="L23" i="12"/>
  <c r="U22" i="12"/>
  <c r="R22" i="12"/>
  <c r="L22" i="12"/>
  <c r="U21" i="12"/>
  <c r="V21" i="12" s="1"/>
  <c r="R21" i="12"/>
  <c r="L21" i="12"/>
  <c r="U20" i="12"/>
  <c r="R20" i="12"/>
  <c r="L20" i="12"/>
  <c r="U19" i="12"/>
  <c r="R19" i="12"/>
  <c r="L19" i="12"/>
  <c r="U18" i="12"/>
  <c r="R18" i="12"/>
  <c r="O18" i="12"/>
  <c r="U17" i="12"/>
  <c r="V17" i="12" s="1"/>
  <c r="R17" i="12"/>
  <c r="O17" i="12"/>
  <c r="L17" i="12"/>
  <c r="U16" i="12"/>
  <c r="R16" i="12"/>
  <c r="O16" i="12"/>
  <c r="L16" i="12"/>
  <c r="U15" i="12"/>
  <c r="R15" i="12"/>
  <c r="O15" i="12"/>
  <c r="L15" i="12"/>
  <c r="U14" i="12"/>
  <c r="V14" i="12" s="1"/>
  <c r="R14" i="12"/>
  <c r="O14" i="12"/>
  <c r="L14" i="12"/>
  <c r="U13" i="12"/>
  <c r="R13" i="12"/>
  <c r="O13" i="12"/>
  <c r="L13" i="12"/>
  <c r="U12" i="12"/>
  <c r="R12" i="12"/>
  <c r="O12" i="12"/>
  <c r="L12" i="12"/>
  <c r="U11" i="12"/>
  <c r="V11" i="12" s="1"/>
  <c r="R11" i="12"/>
  <c r="O11" i="12"/>
  <c r="L11" i="12"/>
  <c r="U10" i="12"/>
  <c r="R10" i="12"/>
  <c r="O10" i="12"/>
  <c r="L10" i="12"/>
  <c r="U9" i="12"/>
  <c r="R9" i="12"/>
  <c r="O9" i="12"/>
  <c r="L9" i="12"/>
  <c r="U8" i="12"/>
  <c r="R8" i="12"/>
  <c r="O8" i="12"/>
  <c r="L8" i="12"/>
  <c r="U7" i="12"/>
  <c r="R7" i="12"/>
  <c r="O7" i="12"/>
  <c r="R32" i="11"/>
  <c r="R31" i="11"/>
  <c r="R30" i="11"/>
  <c r="R29" i="11"/>
  <c r="R28" i="11"/>
  <c r="L28" i="11"/>
  <c r="U27" i="11"/>
  <c r="R27" i="11"/>
  <c r="L27" i="11"/>
  <c r="M27" i="11" s="1"/>
  <c r="U26" i="11"/>
  <c r="R26" i="11"/>
  <c r="L26" i="11"/>
  <c r="U25" i="11"/>
  <c r="R25" i="11"/>
  <c r="L25" i="11"/>
  <c r="U24" i="11"/>
  <c r="R24" i="11"/>
  <c r="L24" i="11"/>
  <c r="U23" i="11"/>
  <c r="R23" i="11"/>
  <c r="L23" i="11"/>
  <c r="M23" i="11" s="1"/>
  <c r="U22" i="11"/>
  <c r="R22" i="11"/>
  <c r="L22" i="11"/>
  <c r="U21" i="11"/>
  <c r="R21" i="11"/>
  <c r="L21" i="11"/>
  <c r="U20" i="11"/>
  <c r="R20" i="11"/>
  <c r="L20" i="11"/>
  <c r="U19" i="11"/>
  <c r="R19" i="11"/>
  <c r="L19" i="11"/>
  <c r="M19" i="11" s="1"/>
  <c r="U18" i="11"/>
  <c r="R18" i="11"/>
  <c r="O18" i="11"/>
  <c r="U17" i="11"/>
  <c r="R17" i="11"/>
  <c r="O17" i="11"/>
  <c r="L17" i="11"/>
  <c r="U16" i="11"/>
  <c r="R16" i="11"/>
  <c r="O16" i="11"/>
  <c r="L16" i="11"/>
  <c r="U15" i="11"/>
  <c r="V15" i="11" s="1"/>
  <c r="R15" i="11"/>
  <c r="O15" i="11"/>
  <c r="L15" i="11"/>
  <c r="U14" i="11"/>
  <c r="R14" i="11"/>
  <c r="O14" i="11"/>
  <c r="L14" i="11"/>
  <c r="U13" i="11"/>
  <c r="R13" i="11"/>
  <c r="O13" i="11"/>
  <c r="L13" i="11"/>
  <c r="U12" i="11"/>
  <c r="V12" i="11" s="1"/>
  <c r="R12" i="11"/>
  <c r="O12" i="11"/>
  <c r="L12" i="11"/>
  <c r="U11" i="11"/>
  <c r="R11" i="11"/>
  <c r="O11" i="11"/>
  <c r="L11" i="11"/>
  <c r="U10" i="11"/>
  <c r="R10" i="11"/>
  <c r="O10" i="11"/>
  <c r="L10" i="11"/>
  <c r="U9" i="11"/>
  <c r="V9" i="11" s="1"/>
  <c r="R9" i="11"/>
  <c r="O9" i="11"/>
  <c r="L9" i="11"/>
  <c r="U8" i="11"/>
  <c r="R8" i="11"/>
  <c r="O8" i="11"/>
  <c r="L8" i="11"/>
  <c r="U7" i="11"/>
  <c r="R7" i="11"/>
  <c r="O7" i="11"/>
  <c r="R32" i="10"/>
  <c r="R31" i="10"/>
  <c r="R30" i="10"/>
  <c r="R29" i="10"/>
  <c r="S29" i="10" s="1"/>
  <c r="R28" i="10"/>
  <c r="L28" i="10"/>
  <c r="U27" i="10"/>
  <c r="R27" i="10"/>
  <c r="L27" i="10"/>
  <c r="U26" i="10"/>
  <c r="R26" i="10"/>
  <c r="L26" i="10"/>
  <c r="U25" i="10"/>
  <c r="R25" i="10"/>
  <c r="L25" i="10"/>
  <c r="U24" i="10"/>
  <c r="V24" i="10" s="1"/>
  <c r="R24" i="10"/>
  <c r="L24" i="10"/>
  <c r="U23" i="10"/>
  <c r="R23" i="10"/>
  <c r="L23" i="10"/>
  <c r="U22" i="10"/>
  <c r="R22" i="10"/>
  <c r="L22" i="10"/>
  <c r="U21" i="10"/>
  <c r="R21" i="10"/>
  <c r="L21" i="10"/>
  <c r="U20" i="10"/>
  <c r="V20" i="10" s="1"/>
  <c r="R20" i="10"/>
  <c r="L20" i="10"/>
  <c r="U19" i="10"/>
  <c r="R19" i="10"/>
  <c r="L19" i="10"/>
  <c r="U18" i="10"/>
  <c r="R18" i="10"/>
  <c r="O18" i="10"/>
  <c r="U17" i="10"/>
  <c r="R17" i="10"/>
  <c r="O17" i="10"/>
  <c r="L17" i="10"/>
  <c r="M17" i="10" s="1"/>
  <c r="U16" i="10"/>
  <c r="R16" i="10"/>
  <c r="O16" i="10"/>
  <c r="L16" i="10"/>
  <c r="U15" i="10"/>
  <c r="R15" i="10"/>
  <c r="O15" i="10"/>
  <c r="L15" i="10"/>
  <c r="U14" i="10"/>
  <c r="R14" i="10"/>
  <c r="O14" i="10"/>
  <c r="L14" i="10"/>
  <c r="M14" i="10" s="1"/>
  <c r="U13" i="10"/>
  <c r="R13" i="10"/>
  <c r="O13" i="10"/>
  <c r="L13" i="10"/>
  <c r="U12" i="10"/>
  <c r="R12" i="10"/>
  <c r="O12" i="10"/>
  <c r="L12" i="10"/>
  <c r="U11" i="10"/>
  <c r="R11" i="10"/>
  <c r="O11" i="10"/>
  <c r="L11" i="10"/>
  <c r="U10" i="10"/>
  <c r="R10" i="10"/>
  <c r="O10" i="10"/>
  <c r="L10" i="10"/>
  <c r="U9" i="10"/>
  <c r="R9" i="10"/>
  <c r="O9" i="10"/>
  <c r="L9" i="10"/>
  <c r="U8" i="10"/>
  <c r="V8" i="10" s="1"/>
  <c r="R8" i="10"/>
  <c r="O8" i="10"/>
  <c r="L8" i="10"/>
  <c r="M8" i="10" s="1"/>
  <c r="U7" i="10"/>
  <c r="R7" i="10"/>
  <c r="O7" i="10"/>
  <c r="R32" i="9"/>
  <c r="S32" i="9" s="1"/>
  <c r="R31" i="9"/>
  <c r="R30" i="9"/>
  <c r="R29" i="9"/>
  <c r="R28" i="9"/>
  <c r="L28" i="9"/>
  <c r="U27" i="9"/>
  <c r="R27" i="9"/>
  <c r="S27" i="9" s="1"/>
  <c r="L27" i="9"/>
  <c r="U26" i="9"/>
  <c r="R26" i="9"/>
  <c r="L26" i="9"/>
  <c r="U25" i="9"/>
  <c r="V25" i="9" s="1"/>
  <c r="R25" i="9"/>
  <c r="L25" i="9"/>
  <c r="U24" i="9"/>
  <c r="R24" i="9"/>
  <c r="L24" i="9"/>
  <c r="U23" i="9"/>
  <c r="R23" i="9"/>
  <c r="S23" i="9" s="1"/>
  <c r="L23" i="9"/>
  <c r="U22" i="9"/>
  <c r="R22" i="9"/>
  <c r="L22" i="9"/>
  <c r="U21" i="9"/>
  <c r="V21" i="9" s="1"/>
  <c r="R21" i="9"/>
  <c r="L21" i="9"/>
  <c r="U20" i="9"/>
  <c r="R20" i="9"/>
  <c r="L20" i="9"/>
  <c r="U19" i="9"/>
  <c r="R19" i="9"/>
  <c r="S19" i="9" s="1"/>
  <c r="L19" i="9"/>
  <c r="U18" i="9"/>
  <c r="R18" i="9"/>
  <c r="O18" i="9"/>
  <c r="U17" i="9"/>
  <c r="R17" i="9"/>
  <c r="O17" i="9"/>
  <c r="L17" i="9"/>
  <c r="U16" i="9"/>
  <c r="R16" i="9"/>
  <c r="O16" i="9"/>
  <c r="L16" i="9"/>
  <c r="M16" i="9" s="1"/>
  <c r="U15" i="9"/>
  <c r="R15" i="9"/>
  <c r="O15" i="9"/>
  <c r="L15" i="9"/>
  <c r="U14" i="9"/>
  <c r="V14" i="9" s="1"/>
  <c r="R14" i="9"/>
  <c r="O14" i="9"/>
  <c r="L14" i="9"/>
  <c r="U13" i="9"/>
  <c r="R13" i="9"/>
  <c r="O13" i="9"/>
  <c r="L13" i="9"/>
  <c r="U12" i="9"/>
  <c r="R12" i="9"/>
  <c r="O12" i="9"/>
  <c r="L12" i="9"/>
  <c r="U11" i="9"/>
  <c r="V11" i="9" s="1"/>
  <c r="R11" i="9"/>
  <c r="O11" i="9"/>
  <c r="L11" i="9"/>
  <c r="U10" i="9"/>
  <c r="R10" i="9"/>
  <c r="O10" i="9"/>
  <c r="L10" i="9"/>
  <c r="M10" i="9" s="1"/>
  <c r="U9" i="9"/>
  <c r="R9" i="9"/>
  <c r="O9" i="9"/>
  <c r="L9" i="9"/>
  <c r="U8" i="9"/>
  <c r="V8" i="9" s="1"/>
  <c r="R8" i="9"/>
  <c r="O8" i="9"/>
  <c r="L8" i="9"/>
  <c r="U7" i="9"/>
  <c r="R7" i="9"/>
  <c r="O7" i="9"/>
  <c r="R32" i="8"/>
  <c r="R31" i="8"/>
  <c r="R30" i="8"/>
  <c r="R29" i="8"/>
  <c r="R28" i="8"/>
  <c r="S28" i="8" s="1"/>
  <c r="L28" i="8"/>
  <c r="M28" i="8" s="1"/>
  <c r="U27" i="8"/>
  <c r="R27" i="8"/>
  <c r="L27" i="8"/>
  <c r="U26" i="8"/>
  <c r="V26" i="8" s="1"/>
  <c r="R26" i="8"/>
  <c r="L26" i="8"/>
  <c r="U25" i="8"/>
  <c r="R25" i="8"/>
  <c r="L25" i="8"/>
  <c r="U24" i="8"/>
  <c r="R24" i="8"/>
  <c r="S24" i="8" s="1"/>
  <c r="L24" i="8"/>
  <c r="U23" i="8"/>
  <c r="R23" i="8"/>
  <c r="L23" i="8"/>
  <c r="M23" i="8" s="1"/>
  <c r="U22" i="8"/>
  <c r="R22" i="8"/>
  <c r="L22" i="8"/>
  <c r="U21" i="8"/>
  <c r="V21" i="8" s="1"/>
  <c r="R21" i="8"/>
  <c r="L21" i="8"/>
  <c r="U20" i="8"/>
  <c r="R20" i="8"/>
  <c r="L20" i="8"/>
  <c r="M20" i="8" s="1"/>
  <c r="U19" i="8"/>
  <c r="R19" i="8"/>
  <c r="L19" i="8"/>
  <c r="M19" i="8" s="1"/>
  <c r="U18" i="8"/>
  <c r="V18" i="8" s="1"/>
  <c r="R18" i="8"/>
  <c r="O18" i="8"/>
  <c r="U17" i="8"/>
  <c r="R17" i="8"/>
  <c r="O17" i="8"/>
  <c r="L17" i="8"/>
  <c r="U16" i="8"/>
  <c r="V16" i="8" s="1"/>
  <c r="R16" i="8"/>
  <c r="O16" i="8"/>
  <c r="L16" i="8"/>
  <c r="U15" i="8"/>
  <c r="V15" i="8" s="1"/>
  <c r="R15" i="8"/>
  <c r="S15" i="8" s="1"/>
  <c r="O15" i="8"/>
  <c r="L15" i="8"/>
  <c r="U14" i="8"/>
  <c r="R14" i="8"/>
  <c r="O14" i="8"/>
  <c r="L14" i="8"/>
  <c r="U13" i="8"/>
  <c r="R13" i="8"/>
  <c r="S13" i="8" s="1"/>
  <c r="O13" i="8"/>
  <c r="L13" i="8"/>
  <c r="U12" i="8"/>
  <c r="R12" i="8"/>
  <c r="S12" i="8" s="1"/>
  <c r="O12" i="8"/>
  <c r="L12" i="8"/>
  <c r="U11" i="8"/>
  <c r="V11" i="8" s="1"/>
  <c r="R11" i="8"/>
  <c r="O11" i="8"/>
  <c r="L11" i="8"/>
  <c r="U10" i="8"/>
  <c r="V10" i="8" s="1"/>
  <c r="R10" i="8"/>
  <c r="S10" i="8" s="1"/>
  <c r="O10" i="8"/>
  <c r="L10" i="8"/>
  <c r="U9" i="8"/>
  <c r="V9" i="8" s="1"/>
  <c r="R9" i="8"/>
  <c r="S9" i="8" s="1"/>
  <c r="O9" i="8"/>
  <c r="L9" i="8"/>
  <c r="U8" i="8"/>
  <c r="V8" i="8" s="1"/>
  <c r="R8" i="8"/>
  <c r="O8" i="8"/>
  <c r="L8" i="8"/>
  <c r="U7" i="8"/>
  <c r="R7" i="8"/>
  <c r="O7" i="8"/>
  <c r="R32" i="7"/>
  <c r="R31" i="7"/>
  <c r="S31" i="7" s="1"/>
  <c r="R30" i="7"/>
  <c r="R29" i="7"/>
  <c r="R28" i="7"/>
  <c r="L28" i="7"/>
  <c r="U27" i="7"/>
  <c r="R27" i="7"/>
  <c r="L27" i="7"/>
  <c r="U26" i="7"/>
  <c r="V26" i="7" s="1"/>
  <c r="R26" i="7"/>
  <c r="S26" i="7" s="1"/>
  <c r="L26" i="7"/>
  <c r="U25" i="7"/>
  <c r="R25" i="7"/>
  <c r="S25" i="7" s="1"/>
  <c r="L25" i="7"/>
  <c r="M25" i="7" s="1"/>
  <c r="U24" i="7"/>
  <c r="R24" i="7"/>
  <c r="L24" i="7"/>
  <c r="U23" i="7"/>
  <c r="R23" i="7"/>
  <c r="L23" i="7"/>
  <c r="U22" i="7"/>
  <c r="V22" i="7" s="1"/>
  <c r="R22" i="7"/>
  <c r="S22" i="7" s="1"/>
  <c r="L22" i="7"/>
  <c r="U21" i="7"/>
  <c r="R21" i="7"/>
  <c r="S21" i="7" s="1"/>
  <c r="L21" i="7"/>
  <c r="M21" i="7" s="1"/>
  <c r="U20" i="7"/>
  <c r="R20" i="7"/>
  <c r="L20" i="7"/>
  <c r="U19" i="7"/>
  <c r="R19" i="7"/>
  <c r="L19" i="7"/>
  <c r="U18" i="7"/>
  <c r="V18" i="7" s="1"/>
  <c r="R18" i="7"/>
  <c r="S18" i="7" s="1"/>
  <c r="O18" i="7"/>
  <c r="U17" i="7"/>
  <c r="R17" i="7"/>
  <c r="S17" i="7" s="1"/>
  <c r="O17" i="7"/>
  <c r="P17" i="7" s="1"/>
  <c r="L17" i="7"/>
  <c r="U16" i="7"/>
  <c r="R16" i="7"/>
  <c r="O16" i="7"/>
  <c r="L16" i="7"/>
  <c r="U15" i="7"/>
  <c r="R15" i="7"/>
  <c r="S15" i="7" s="1"/>
  <c r="O15" i="7"/>
  <c r="L15" i="7"/>
  <c r="U14" i="7"/>
  <c r="R14" i="7"/>
  <c r="S14" i="7" s="1"/>
  <c r="O14" i="7"/>
  <c r="L14" i="7"/>
  <c r="U13" i="7"/>
  <c r="R13" i="7"/>
  <c r="O13" i="7"/>
  <c r="L13" i="7"/>
  <c r="U12" i="7"/>
  <c r="R12" i="7"/>
  <c r="O12" i="7"/>
  <c r="L12" i="7"/>
  <c r="U11" i="7"/>
  <c r="R11" i="7"/>
  <c r="S11" i="7" s="1"/>
  <c r="O11" i="7"/>
  <c r="P11" i="7" s="1"/>
  <c r="L11" i="7"/>
  <c r="U10" i="7"/>
  <c r="R10" i="7"/>
  <c r="O10" i="7"/>
  <c r="L10" i="7"/>
  <c r="U9" i="7"/>
  <c r="R9" i="7"/>
  <c r="S9" i="7" s="1"/>
  <c r="O9" i="7"/>
  <c r="P9" i="7" s="1"/>
  <c r="L9" i="7"/>
  <c r="U8" i="7"/>
  <c r="R8" i="7"/>
  <c r="O8" i="7"/>
  <c r="P8" i="7" s="1"/>
  <c r="L8" i="7"/>
  <c r="U7" i="7"/>
  <c r="R7" i="7"/>
  <c r="O7" i="7"/>
  <c r="R32" i="6"/>
  <c r="R31" i="6"/>
  <c r="R30" i="6"/>
  <c r="R29" i="6"/>
  <c r="R28" i="6"/>
  <c r="L28" i="6"/>
  <c r="U27" i="6"/>
  <c r="R27" i="6"/>
  <c r="L27" i="6"/>
  <c r="M27" i="6" s="1"/>
  <c r="U26" i="6"/>
  <c r="R26" i="6"/>
  <c r="L26" i="6"/>
  <c r="U25" i="6"/>
  <c r="R25" i="6"/>
  <c r="L25" i="6"/>
  <c r="U24" i="6"/>
  <c r="R24" i="6"/>
  <c r="L24" i="6"/>
  <c r="U23" i="6"/>
  <c r="R23" i="6"/>
  <c r="L23" i="6"/>
  <c r="M23" i="6" s="1"/>
  <c r="U22" i="6"/>
  <c r="R22" i="6"/>
  <c r="L22" i="6"/>
  <c r="U21" i="6"/>
  <c r="R21" i="6"/>
  <c r="L21" i="6"/>
  <c r="U20" i="6"/>
  <c r="R20" i="6"/>
  <c r="L20" i="6"/>
  <c r="U19" i="6"/>
  <c r="R19" i="6"/>
  <c r="L19" i="6"/>
  <c r="U18" i="6"/>
  <c r="R18" i="6"/>
  <c r="O18" i="6"/>
  <c r="U17" i="6"/>
  <c r="R17" i="6"/>
  <c r="O17" i="6"/>
  <c r="L17" i="6"/>
  <c r="U16" i="6"/>
  <c r="R16" i="6"/>
  <c r="O16" i="6"/>
  <c r="L16" i="6"/>
  <c r="U15" i="6"/>
  <c r="V15" i="6" s="1"/>
  <c r="R15" i="6"/>
  <c r="O15" i="6"/>
  <c r="L15" i="6"/>
  <c r="U14" i="6"/>
  <c r="R14" i="6"/>
  <c r="O14" i="6"/>
  <c r="L14" i="6"/>
  <c r="U13" i="6"/>
  <c r="R13" i="6"/>
  <c r="O13" i="6"/>
  <c r="L13" i="6"/>
  <c r="U12" i="6"/>
  <c r="V12" i="6" s="1"/>
  <c r="R12" i="6"/>
  <c r="O12" i="6"/>
  <c r="L12" i="6"/>
  <c r="U11" i="6"/>
  <c r="R11" i="6"/>
  <c r="O11" i="6"/>
  <c r="L11" i="6"/>
  <c r="U10" i="6"/>
  <c r="R10" i="6"/>
  <c r="O10" i="6"/>
  <c r="L10" i="6"/>
  <c r="U9" i="6"/>
  <c r="V9" i="6" s="1"/>
  <c r="R9" i="6"/>
  <c r="O9" i="6"/>
  <c r="L9" i="6"/>
  <c r="U8" i="6"/>
  <c r="R8" i="6"/>
  <c r="O8" i="6"/>
  <c r="L8" i="6"/>
  <c r="U7" i="6"/>
  <c r="R7" i="6"/>
  <c r="O7" i="6"/>
  <c r="R32" i="5"/>
  <c r="R31" i="5"/>
  <c r="R30" i="5"/>
  <c r="R29" i="5"/>
  <c r="R28" i="5"/>
  <c r="L28" i="5"/>
  <c r="U27" i="5"/>
  <c r="R27" i="5"/>
  <c r="L27" i="5"/>
  <c r="M27" i="5" s="1"/>
  <c r="U26" i="5"/>
  <c r="R26" i="5"/>
  <c r="L26" i="5"/>
  <c r="M26" i="5" s="1"/>
  <c r="U25" i="5"/>
  <c r="R25" i="5"/>
  <c r="L25" i="5"/>
  <c r="U24" i="5"/>
  <c r="R24" i="5"/>
  <c r="L24" i="5"/>
  <c r="U23" i="5"/>
  <c r="R23" i="5"/>
  <c r="L23" i="5"/>
  <c r="U22" i="5"/>
  <c r="R22" i="5"/>
  <c r="L22" i="5"/>
  <c r="M22" i="5" s="1"/>
  <c r="U21" i="5"/>
  <c r="R21" i="5"/>
  <c r="L21" i="5"/>
  <c r="U20" i="5"/>
  <c r="R20" i="5"/>
  <c r="L20" i="5"/>
  <c r="U19" i="5"/>
  <c r="R19" i="5"/>
  <c r="L19" i="5"/>
  <c r="M19" i="5" s="1"/>
  <c r="U18" i="5"/>
  <c r="R18" i="5"/>
  <c r="O18" i="5"/>
  <c r="P18" i="5" s="1"/>
  <c r="U17" i="5"/>
  <c r="R17" i="5"/>
  <c r="O17" i="5"/>
  <c r="L17" i="5"/>
  <c r="U16" i="5"/>
  <c r="R16" i="5"/>
  <c r="O16" i="5"/>
  <c r="P16" i="5" s="1"/>
  <c r="L16" i="5"/>
  <c r="U15" i="5"/>
  <c r="V15" i="5" s="1"/>
  <c r="R15" i="5"/>
  <c r="O15" i="5"/>
  <c r="L15" i="5"/>
  <c r="M15" i="5" s="1"/>
  <c r="U14" i="5"/>
  <c r="R14" i="5"/>
  <c r="O14" i="5"/>
  <c r="L14" i="5"/>
  <c r="U13" i="5"/>
  <c r="R13" i="5"/>
  <c r="O13" i="5"/>
  <c r="L13" i="5"/>
  <c r="U12" i="5"/>
  <c r="V12" i="5" s="1"/>
  <c r="R12" i="5"/>
  <c r="O12" i="5"/>
  <c r="L12" i="5"/>
  <c r="M12" i="5" s="1"/>
  <c r="U11" i="5"/>
  <c r="R11" i="5"/>
  <c r="O11" i="5"/>
  <c r="L11" i="5"/>
  <c r="U10" i="5"/>
  <c r="R10" i="5"/>
  <c r="O10" i="5"/>
  <c r="L10" i="5"/>
  <c r="U9" i="5"/>
  <c r="R9" i="5"/>
  <c r="O9" i="5"/>
  <c r="L9" i="5"/>
  <c r="M9" i="5" s="1"/>
  <c r="U8" i="5"/>
  <c r="R8" i="5"/>
  <c r="O8" i="5"/>
  <c r="L8" i="5"/>
  <c r="M8" i="5" s="1"/>
  <c r="U7" i="5"/>
  <c r="R7" i="5"/>
  <c r="O7" i="5"/>
  <c r="R32" i="4"/>
  <c r="R31" i="4"/>
  <c r="R30" i="4"/>
  <c r="R29" i="4"/>
  <c r="R28" i="4"/>
  <c r="L28" i="4"/>
  <c r="U27" i="4"/>
  <c r="R27" i="4"/>
  <c r="L27" i="4"/>
  <c r="U26" i="4"/>
  <c r="R26" i="4"/>
  <c r="L26" i="4"/>
  <c r="U25" i="4"/>
  <c r="R25" i="4"/>
  <c r="L25" i="4"/>
  <c r="U24" i="4"/>
  <c r="R24" i="4"/>
  <c r="L24" i="4"/>
  <c r="U23" i="4"/>
  <c r="R23" i="4"/>
  <c r="L23" i="4"/>
  <c r="U22" i="4"/>
  <c r="R22" i="4"/>
  <c r="L22" i="4"/>
  <c r="U21" i="4"/>
  <c r="R21" i="4"/>
  <c r="L21" i="4"/>
  <c r="U20" i="4"/>
  <c r="R20" i="4"/>
  <c r="L20" i="4"/>
  <c r="U19" i="4"/>
  <c r="R19" i="4"/>
  <c r="L19" i="4"/>
  <c r="U18" i="4"/>
  <c r="R18" i="4"/>
  <c r="O18" i="4"/>
  <c r="U17" i="4"/>
  <c r="R17" i="4"/>
  <c r="O17" i="4"/>
  <c r="L17" i="4"/>
  <c r="U16" i="4"/>
  <c r="R16" i="4"/>
  <c r="O16" i="4"/>
  <c r="L16" i="4"/>
  <c r="U15" i="4"/>
  <c r="R15" i="4"/>
  <c r="O15" i="4"/>
  <c r="L15" i="4"/>
  <c r="U14" i="4"/>
  <c r="R14" i="4"/>
  <c r="O14" i="4"/>
  <c r="L14" i="4"/>
  <c r="U13" i="4"/>
  <c r="R13" i="4"/>
  <c r="O13" i="4"/>
  <c r="L13" i="4"/>
  <c r="U12" i="4"/>
  <c r="R12" i="4"/>
  <c r="O12" i="4"/>
  <c r="L12" i="4"/>
  <c r="U11" i="4"/>
  <c r="R11" i="4"/>
  <c r="O11" i="4"/>
  <c r="L11" i="4"/>
  <c r="U10" i="4"/>
  <c r="R10" i="4"/>
  <c r="O10" i="4"/>
  <c r="L10" i="4"/>
  <c r="U9" i="4"/>
  <c r="R9" i="4"/>
  <c r="O9" i="4"/>
  <c r="L9" i="4"/>
  <c r="U8" i="4"/>
  <c r="R8" i="4"/>
  <c r="O8" i="4"/>
  <c r="L8" i="4"/>
  <c r="U7" i="4"/>
  <c r="R7" i="4"/>
  <c r="O7" i="4"/>
  <c r="U27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13" i="2"/>
  <c r="U12" i="2"/>
  <c r="U11" i="2"/>
  <c r="U10" i="2"/>
  <c r="U9" i="2"/>
  <c r="U8" i="2"/>
  <c r="U7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R7" i="2"/>
  <c r="O18" i="2"/>
  <c r="O17" i="2"/>
  <c r="O16" i="2"/>
  <c r="O15" i="2"/>
  <c r="O14" i="2"/>
  <c r="O13" i="2"/>
  <c r="O12" i="2"/>
  <c r="O11" i="2"/>
  <c r="O10" i="2"/>
  <c r="O9" i="2"/>
  <c r="O8" i="2"/>
  <c r="O7" i="2"/>
  <c r="L28" i="2"/>
  <c r="L27" i="2"/>
  <c r="L26" i="2"/>
  <c r="L25" i="2"/>
  <c r="L24" i="2"/>
  <c r="L23" i="2"/>
  <c r="L22" i="2"/>
  <c r="L21" i="2"/>
  <c r="L20" i="2"/>
  <c r="L19" i="2"/>
  <c r="L17" i="2"/>
  <c r="L16" i="2"/>
  <c r="L15" i="2"/>
  <c r="L14" i="2"/>
  <c r="L13" i="2"/>
  <c r="L12" i="2"/>
  <c r="L11" i="2"/>
  <c r="L10" i="2"/>
  <c r="L9" i="2"/>
  <c r="L8" i="2"/>
  <c r="B3" i="16"/>
  <c r="B4" i="16" s="1"/>
  <c r="B5" i="16" s="1"/>
  <c r="B6" i="16" s="1"/>
  <c r="B7" i="16" s="1"/>
  <c r="B8" i="16" s="1"/>
  <c r="H34" i="9"/>
  <c r="H33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H9" i="9"/>
  <c r="H8" i="9"/>
  <c r="G66" i="14"/>
  <c r="F66" i="14"/>
  <c r="J65" i="14"/>
  <c r="J64" i="14"/>
  <c r="J63" i="14"/>
  <c r="J62" i="14"/>
  <c r="J61" i="14"/>
  <c r="J60" i="14"/>
  <c r="J59" i="14"/>
  <c r="J58" i="14"/>
  <c r="J57" i="14"/>
  <c r="J56" i="14"/>
  <c r="J55" i="14"/>
  <c r="J54" i="14"/>
  <c r="J53" i="14"/>
  <c r="J52" i="14"/>
  <c r="J51" i="14"/>
  <c r="J50" i="14"/>
  <c r="J49" i="14"/>
  <c r="J48" i="14"/>
  <c r="J47" i="14"/>
  <c r="J46" i="14"/>
  <c r="J45" i="14"/>
  <c r="J44" i="14"/>
  <c r="J43" i="14"/>
  <c r="J42" i="14"/>
  <c r="J41" i="14"/>
  <c r="J40" i="14"/>
  <c r="J39" i="14"/>
  <c r="J38" i="14"/>
  <c r="G35" i="14"/>
  <c r="F35" i="14"/>
  <c r="J34" i="14"/>
  <c r="J33" i="14"/>
  <c r="J32" i="14"/>
  <c r="J31" i="14"/>
  <c r="J30" i="14"/>
  <c r="J29" i="14"/>
  <c r="J28" i="14"/>
  <c r="J27" i="14"/>
  <c r="J26" i="14"/>
  <c r="J25" i="14"/>
  <c r="J24" i="14"/>
  <c r="J23" i="14"/>
  <c r="J22" i="14"/>
  <c r="J21" i="14"/>
  <c r="J20" i="14"/>
  <c r="J19" i="14"/>
  <c r="J18" i="14"/>
  <c r="J17" i="14"/>
  <c r="J16" i="14"/>
  <c r="J15" i="14"/>
  <c r="J14" i="14"/>
  <c r="J13" i="14"/>
  <c r="J12" i="14"/>
  <c r="J11" i="14"/>
  <c r="J10" i="14"/>
  <c r="J9" i="14"/>
  <c r="J8" i="14"/>
  <c r="G69" i="13"/>
  <c r="F69" i="13"/>
  <c r="J68" i="13"/>
  <c r="J67" i="13"/>
  <c r="J66" i="13"/>
  <c r="J65" i="13"/>
  <c r="J64" i="13"/>
  <c r="J63" i="13"/>
  <c r="J62" i="13"/>
  <c r="J61" i="13"/>
  <c r="J60" i="13"/>
  <c r="J59" i="13"/>
  <c r="J58" i="13"/>
  <c r="J57" i="13"/>
  <c r="J56" i="13"/>
  <c r="J55" i="13"/>
  <c r="J54" i="13"/>
  <c r="J53" i="13"/>
  <c r="J52" i="13"/>
  <c r="J51" i="13"/>
  <c r="J50" i="13"/>
  <c r="J49" i="13"/>
  <c r="J48" i="13"/>
  <c r="J47" i="13"/>
  <c r="J46" i="13"/>
  <c r="J45" i="13"/>
  <c r="J44" i="13"/>
  <c r="J43" i="13"/>
  <c r="J42" i="13"/>
  <c r="J41" i="13"/>
  <c r="G35" i="13"/>
  <c r="F35" i="13"/>
  <c r="J34" i="13"/>
  <c r="J33" i="13"/>
  <c r="J32" i="13"/>
  <c r="J31" i="13"/>
  <c r="J30" i="13"/>
  <c r="J29" i="13"/>
  <c r="J28" i="13"/>
  <c r="J27" i="13"/>
  <c r="J26" i="13"/>
  <c r="J25" i="13"/>
  <c r="J24" i="13"/>
  <c r="J23" i="13"/>
  <c r="J22" i="13"/>
  <c r="J21" i="13"/>
  <c r="J20" i="13"/>
  <c r="J19" i="13"/>
  <c r="J18" i="13"/>
  <c r="J17" i="13"/>
  <c r="J16" i="13"/>
  <c r="J15" i="13"/>
  <c r="J14" i="13"/>
  <c r="S20" i="13" s="1"/>
  <c r="J13" i="13"/>
  <c r="J12" i="13"/>
  <c r="V25" i="13" s="1"/>
  <c r="J11" i="13"/>
  <c r="J10" i="13"/>
  <c r="J9" i="13"/>
  <c r="J8" i="13"/>
  <c r="G69" i="12"/>
  <c r="F69" i="12"/>
  <c r="J68" i="12"/>
  <c r="J67" i="12"/>
  <c r="J66" i="12"/>
  <c r="J65" i="12"/>
  <c r="J64" i="12"/>
  <c r="J63" i="12"/>
  <c r="J62" i="12"/>
  <c r="J61" i="12"/>
  <c r="J60" i="12"/>
  <c r="J59" i="12"/>
  <c r="J58" i="12"/>
  <c r="J57" i="12"/>
  <c r="J56" i="12"/>
  <c r="J55" i="12"/>
  <c r="J54" i="12"/>
  <c r="J53" i="12"/>
  <c r="J52" i="12"/>
  <c r="J51" i="12"/>
  <c r="J50" i="12"/>
  <c r="J49" i="12"/>
  <c r="J48" i="12"/>
  <c r="J47" i="12"/>
  <c r="J46" i="12"/>
  <c r="J45" i="12"/>
  <c r="J44" i="12"/>
  <c r="J43" i="12"/>
  <c r="J42" i="12"/>
  <c r="J41" i="12"/>
  <c r="G35" i="12"/>
  <c r="F35" i="12"/>
  <c r="J34" i="12"/>
  <c r="J33" i="12"/>
  <c r="J32" i="12"/>
  <c r="J31" i="12"/>
  <c r="J30" i="12"/>
  <c r="J29" i="12"/>
  <c r="J28" i="12"/>
  <c r="J27" i="12"/>
  <c r="J26" i="12"/>
  <c r="J25" i="12"/>
  <c r="J24" i="12"/>
  <c r="J23" i="12"/>
  <c r="J22" i="12"/>
  <c r="J21" i="12"/>
  <c r="J20" i="12"/>
  <c r="J19" i="12"/>
  <c r="J18" i="12"/>
  <c r="J17" i="12"/>
  <c r="J16" i="12"/>
  <c r="J15" i="12"/>
  <c r="J14" i="12"/>
  <c r="J13" i="12"/>
  <c r="J12" i="12"/>
  <c r="J11" i="12"/>
  <c r="S15" i="12" s="1"/>
  <c r="J10" i="12"/>
  <c r="J9" i="12"/>
  <c r="J8" i="12"/>
  <c r="G69" i="11"/>
  <c r="F69" i="11"/>
  <c r="J68" i="11"/>
  <c r="J67" i="11"/>
  <c r="J66" i="11"/>
  <c r="J65" i="11"/>
  <c r="J64" i="11"/>
  <c r="J63" i="11"/>
  <c r="J62" i="11"/>
  <c r="J61" i="11"/>
  <c r="J60" i="11"/>
  <c r="J59" i="11"/>
  <c r="J58" i="11"/>
  <c r="J57" i="11"/>
  <c r="J56" i="11"/>
  <c r="J55" i="11"/>
  <c r="J54" i="11"/>
  <c r="J53" i="11"/>
  <c r="J52" i="11"/>
  <c r="J51" i="11"/>
  <c r="J50" i="11"/>
  <c r="J49" i="11"/>
  <c r="J48" i="11"/>
  <c r="J47" i="11"/>
  <c r="J46" i="11"/>
  <c r="J45" i="11"/>
  <c r="J44" i="11"/>
  <c r="J43" i="11"/>
  <c r="J42" i="11"/>
  <c r="J41" i="11"/>
  <c r="G35" i="11"/>
  <c r="F35" i="11"/>
  <c r="J34" i="11"/>
  <c r="J33" i="11"/>
  <c r="J32" i="11"/>
  <c r="J31" i="11"/>
  <c r="J30" i="11"/>
  <c r="J29" i="11"/>
  <c r="J28" i="11"/>
  <c r="J27" i="11"/>
  <c r="J26" i="11"/>
  <c r="J25" i="11"/>
  <c r="J24" i="11"/>
  <c r="J23" i="11"/>
  <c r="J22" i="11"/>
  <c r="J21" i="11"/>
  <c r="J20" i="11"/>
  <c r="J19" i="11"/>
  <c r="V19" i="11" s="1"/>
  <c r="J18" i="11"/>
  <c r="J17" i="11"/>
  <c r="J16" i="11"/>
  <c r="J15" i="11"/>
  <c r="J14" i="11"/>
  <c r="J13" i="11"/>
  <c r="J12" i="11"/>
  <c r="J11" i="11"/>
  <c r="J10" i="11"/>
  <c r="J9" i="11"/>
  <c r="J8" i="11"/>
  <c r="G69" i="10"/>
  <c r="F69" i="10"/>
  <c r="J68" i="10"/>
  <c r="J67" i="10"/>
  <c r="J66" i="10"/>
  <c r="J65" i="10"/>
  <c r="J64" i="10"/>
  <c r="J63" i="10"/>
  <c r="J62" i="10"/>
  <c r="J61" i="10"/>
  <c r="J60" i="10"/>
  <c r="J59" i="10"/>
  <c r="J58" i="10"/>
  <c r="J57" i="10"/>
  <c r="J56" i="10"/>
  <c r="J55" i="10"/>
  <c r="J54" i="10"/>
  <c r="J53" i="10"/>
  <c r="J52" i="10"/>
  <c r="J51" i="10"/>
  <c r="J50" i="10"/>
  <c r="J49" i="10"/>
  <c r="J48" i="10"/>
  <c r="J47" i="10"/>
  <c r="J46" i="10"/>
  <c r="J45" i="10"/>
  <c r="J44" i="10"/>
  <c r="J43" i="10"/>
  <c r="J42" i="10"/>
  <c r="J41" i="10"/>
  <c r="G35" i="10"/>
  <c r="F35" i="10"/>
  <c r="J34" i="10"/>
  <c r="J33" i="10"/>
  <c r="J32" i="10"/>
  <c r="J31" i="10"/>
  <c r="J30" i="10"/>
  <c r="J29" i="10"/>
  <c r="J28" i="10"/>
  <c r="J27" i="10"/>
  <c r="J26" i="10"/>
  <c r="J25" i="10"/>
  <c r="J24" i="10"/>
  <c r="J23" i="10"/>
  <c r="J22" i="10"/>
  <c r="J21" i="10"/>
  <c r="J20" i="10"/>
  <c r="J19" i="10"/>
  <c r="J18" i="10"/>
  <c r="J17" i="10"/>
  <c r="J16" i="10"/>
  <c r="S13" i="10" s="1"/>
  <c r="J15" i="10"/>
  <c r="V26" i="10" s="1"/>
  <c r="J14" i="10"/>
  <c r="J13" i="10"/>
  <c r="J12" i="10"/>
  <c r="J11" i="10"/>
  <c r="J10" i="10"/>
  <c r="J9" i="10"/>
  <c r="J8" i="10"/>
  <c r="G69" i="9"/>
  <c r="F69" i="9"/>
  <c r="J68" i="9"/>
  <c r="J67" i="9"/>
  <c r="J66" i="9"/>
  <c r="J65" i="9"/>
  <c r="J64" i="9"/>
  <c r="J63" i="9"/>
  <c r="J62" i="9"/>
  <c r="J61" i="9"/>
  <c r="J60" i="9"/>
  <c r="J59" i="9"/>
  <c r="J58" i="9"/>
  <c r="J57" i="9"/>
  <c r="J56" i="9"/>
  <c r="J55" i="9"/>
  <c r="J54" i="9"/>
  <c r="J53" i="9"/>
  <c r="J52" i="9"/>
  <c r="J51" i="9"/>
  <c r="J50" i="9"/>
  <c r="J49" i="9"/>
  <c r="J48" i="9"/>
  <c r="J47" i="9"/>
  <c r="J46" i="9"/>
  <c r="J45" i="9"/>
  <c r="J44" i="9"/>
  <c r="J43" i="9"/>
  <c r="J42" i="9"/>
  <c r="J41" i="9"/>
  <c r="G35" i="9"/>
  <c r="F35" i="9"/>
  <c r="J34" i="9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S30" i="9" s="1"/>
  <c r="J15" i="9"/>
  <c r="J14" i="9"/>
  <c r="J13" i="9"/>
  <c r="J12" i="9"/>
  <c r="J11" i="9"/>
  <c r="M15" i="9" s="1"/>
  <c r="J10" i="9"/>
  <c r="J9" i="9"/>
  <c r="J8" i="9"/>
  <c r="G69" i="8"/>
  <c r="F69" i="8"/>
  <c r="J68" i="8"/>
  <c r="J67" i="8"/>
  <c r="J66" i="8"/>
  <c r="J65" i="8"/>
  <c r="J64" i="8"/>
  <c r="J63" i="8"/>
  <c r="J62" i="8"/>
  <c r="J61" i="8"/>
  <c r="J60" i="8"/>
  <c r="J59" i="8"/>
  <c r="J58" i="8"/>
  <c r="J57" i="8"/>
  <c r="J56" i="8"/>
  <c r="J55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G35" i="8"/>
  <c r="F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V23" i="8" s="1"/>
  <c r="J17" i="8"/>
  <c r="J16" i="8"/>
  <c r="J15" i="8"/>
  <c r="J14" i="8"/>
  <c r="J13" i="8"/>
  <c r="J12" i="8"/>
  <c r="J11" i="8"/>
  <c r="J10" i="8"/>
  <c r="P16" i="8" s="1"/>
  <c r="J9" i="8"/>
  <c r="J8" i="8"/>
  <c r="G69" i="7"/>
  <c r="F69" i="7"/>
  <c r="J68" i="7"/>
  <c r="J67" i="7"/>
  <c r="J66" i="7"/>
  <c r="J65" i="7"/>
  <c r="J64" i="7"/>
  <c r="J63" i="7"/>
  <c r="J62" i="7"/>
  <c r="J61" i="7"/>
  <c r="J60" i="7"/>
  <c r="J59" i="7"/>
  <c r="J58" i="7"/>
  <c r="J57" i="7"/>
  <c r="J56" i="7"/>
  <c r="J55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G35" i="7"/>
  <c r="F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S20" i="7" s="1"/>
  <c r="J16" i="7"/>
  <c r="J15" i="7"/>
  <c r="J14" i="7"/>
  <c r="J13" i="7"/>
  <c r="J12" i="7"/>
  <c r="J11" i="7"/>
  <c r="J10" i="7"/>
  <c r="J9" i="7"/>
  <c r="M26" i="7" s="1"/>
  <c r="J8" i="7"/>
  <c r="G69" i="6"/>
  <c r="F69" i="6"/>
  <c r="J68" i="6"/>
  <c r="J67" i="6"/>
  <c r="J66" i="6"/>
  <c r="J65" i="6"/>
  <c r="J64" i="6"/>
  <c r="J63" i="6"/>
  <c r="J62" i="6"/>
  <c r="J61" i="6"/>
  <c r="J60" i="6"/>
  <c r="J59" i="6"/>
  <c r="J58" i="6"/>
  <c r="J57" i="6"/>
  <c r="J56" i="6"/>
  <c r="J55" i="6"/>
  <c r="J54" i="6"/>
  <c r="J53" i="6"/>
  <c r="J52" i="6"/>
  <c r="J51" i="6"/>
  <c r="J50" i="6"/>
  <c r="J49" i="6"/>
  <c r="J48" i="6"/>
  <c r="J47" i="6"/>
  <c r="J46" i="6"/>
  <c r="J45" i="6"/>
  <c r="J44" i="6"/>
  <c r="J43" i="6"/>
  <c r="J42" i="6"/>
  <c r="J41" i="6"/>
  <c r="G35" i="6"/>
  <c r="F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P11" i="6" s="1"/>
  <c r="J14" i="6"/>
  <c r="J13" i="6"/>
  <c r="J12" i="6"/>
  <c r="J11" i="6"/>
  <c r="J10" i="6"/>
  <c r="J9" i="6"/>
  <c r="J8" i="6"/>
  <c r="G69" i="5"/>
  <c r="F69" i="5"/>
  <c r="J68" i="5"/>
  <c r="J67" i="5"/>
  <c r="J66" i="5"/>
  <c r="J65" i="5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G35" i="5"/>
  <c r="F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S16" i="5" s="1"/>
  <c r="J15" i="5"/>
  <c r="J14" i="5"/>
  <c r="J13" i="5"/>
  <c r="J12" i="5"/>
  <c r="J11" i="5"/>
  <c r="J10" i="5"/>
  <c r="J9" i="5"/>
  <c r="V25" i="5" s="1"/>
  <c r="J8" i="5"/>
  <c r="G69" i="4"/>
  <c r="F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G35" i="4"/>
  <c r="F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S13" i="2" s="1"/>
  <c r="J42" i="2"/>
  <c r="J41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G69" i="2"/>
  <c r="F69" i="2"/>
  <c r="G35" i="2"/>
  <c r="F35" i="2"/>
  <c r="S11" i="8"/>
  <c r="V22" i="8"/>
  <c r="P8" i="8"/>
  <c r="M22" i="8"/>
  <c r="M10" i="8"/>
  <c r="V17" i="8"/>
  <c r="S7" i="12"/>
  <c r="S21" i="12"/>
  <c r="V8" i="12"/>
  <c r="S28" i="12"/>
  <c r="P17" i="12"/>
  <c r="M21" i="12"/>
  <c r="P10" i="12"/>
  <c r="S30" i="7"/>
  <c r="P14" i="7"/>
  <c r="S12" i="7"/>
  <c r="V20" i="7"/>
  <c r="M17" i="7"/>
  <c r="P18" i="7"/>
  <c r="S19" i="7"/>
  <c r="P11" i="11"/>
  <c r="M25" i="11"/>
  <c r="S25" i="11"/>
  <c r="S17" i="11"/>
  <c r="M13" i="11"/>
  <c r="M16" i="11"/>
  <c r="V14" i="11"/>
  <c r="M26" i="6"/>
  <c r="V11" i="6"/>
  <c r="V27" i="6"/>
  <c r="V8" i="6"/>
  <c r="P13" i="6"/>
  <c r="S19" i="6"/>
  <c r="S25" i="6"/>
  <c r="M19" i="6"/>
  <c r="M11" i="10"/>
  <c r="M22" i="10"/>
  <c r="S12" i="10"/>
  <c r="P16" i="10"/>
  <c r="P13" i="10"/>
  <c r="P14" i="10"/>
  <c r="V27" i="10"/>
  <c r="M8" i="14"/>
  <c r="M12" i="14"/>
  <c r="M16" i="14"/>
  <c r="V20" i="14"/>
  <c r="M26" i="14"/>
  <c r="M9" i="14"/>
  <c r="M13" i="14"/>
  <c r="M17" i="14"/>
  <c r="M22" i="14"/>
  <c r="S27" i="14"/>
  <c r="M10" i="14"/>
  <c r="M14" i="14"/>
  <c r="P18" i="14"/>
  <c r="S23" i="14"/>
  <c r="S29" i="14"/>
  <c r="M11" i="14"/>
  <c r="M15" i="14"/>
  <c r="S19" i="14"/>
  <c r="V24" i="14"/>
  <c r="P7" i="14"/>
  <c r="P11" i="14"/>
  <c r="P15" i="14"/>
  <c r="V19" i="14"/>
  <c r="M25" i="14"/>
  <c r="S8" i="14"/>
  <c r="S12" i="14"/>
  <c r="S16" i="14"/>
  <c r="S21" i="14"/>
  <c r="V26" i="14"/>
  <c r="V7" i="14"/>
  <c r="V11" i="14"/>
  <c r="V15" i="14"/>
  <c r="S20" i="14"/>
  <c r="V25" i="14"/>
  <c r="V12" i="14"/>
  <c r="V16" i="14"/>
  <c r="M27" i="14"/>
  <c r="V17" i="14"/>
  <c r="S24" i="14"/>
  <c r="P8" i="14"/>
  <c r="P12" i="14"/>
  <c r="P16" i="14"/>
  <c r="M21" i="14"/>
  <c r="S26" i="14"/>
  <c r="S9" i="14"/>
  <c r="S13" i="14"/>
  <c r="S17" i="14"/>
  <c r="V22" i="14"/>
  <c r="M28" i="14"/>
  <c r="V8" i="14"/>
  <c r="V21" i="14"/>
  <c r="V13" i="14"/>
  <c r="S28" i="14"/>
  <c r="M19" i="14"/>
  <c r="P9" i="14"/>
  <c r="P13" i="14"/>
  <c r="P17" i="14"/>
  <c r="S22" i="14"/>
  <c r="V27" i="14"/>
  <c r="S10" i="14"/>
  <c r="S14" i="14"/>
  <c r="V18" i="14"/>
  <c r="M24" i="14"/>
  <c r="S31" i="14"/>
  <c r="V9" i="14"/>
  <c r="M23" i="14"/>
  <c r="V14" i="14"/>
  <c r="S32" i="14"/>
  <c r="P10" i="14"/>
  <c r="P14" i="14"/>
  <c r="S18" i="14"/>
  <c r="V23" i="14"/>
  <c r="S30" i="14"/>
  <c r="S7" i="14"/>
  <c r="S11" i="14"/>
  <c r="S15" i="14"/>
  <c r="M20" i="14"/>
  <c r="S25" i="14"/>
  <c r="V10" i="14"/>
  <c r="M11" i="5"/>
  <c r="M20" i="5"/>
  <c r="P13" i="5"/>
  <c r="M23" i="5"/>
  <c r="S9" i="5"/>
  <c r="M14" i="5"/>
  <c r="M24" i="5"/>
  <c r="M19" i="9"/>
  <c r="M27" i="9"/>
  <c r="P16" i="9"/>
  <c r="M26" i="9"/>
  <c r="M13" i="9"/>
  <c r="M24" i="9"/>
  <c r="S7" i="9"/>
  <c r="V11" i="13"/>
  <c r="V15" i="13"/>
  <c r="V13" i="13"/>
  <c r="V17" i="13"/>
  <c r="M23" i="13"/>
  <c r="V24" i="13"/>
  <c r="P8" i="13"/>
  <c r="P12" i="13"/>
  <c r="V18" i="13"/>
  <c r="M11" i="13"/>
  <c r="M16" i="13"/>
  <c r="S16" i="13"/>
  <c r="S21" i="13"/>
  <c r="V26" i="13"/>
  <c r="V23" i="13"/>
  <c r="S30" i="13"/>
  <c r="S9" i="13"/>
  <c r="P11" i="13"/>
  <c r="P15" i="13"/>
  <c r="V19" i="13"/>
  <c r="M11" i="2"/>
  <c r="S18" i="13" l="1"/>
  <c r="S12" i="13"/>
  <c r="S17" i="13"/>
  <c r="V9" i="13"/>
  <c r="V7" i="13"/>
  <c r="S8" i="13"/>
  <c r="M12" i="13"/>
  <c r="P14" i="13"/>
  <c r="S25" i="13"/>
  <c r="M15" i="13"/>
  <c r="P10" i="13"/>
  <c r="V27" i="13"/>
  <c r="M8" i="13"/>
  <c r="P18" i="13"/>
  <c r="S27" i="13"/>
  <c r="S22" i="13"/>
  <c r="S15" i="13"/>
  <c r="S32" i="13"/>
  <c r="M27" i="13"/>
  <c r="S11" i="13"/>
  <c r="S24" i="13"/>
  <c r="V21" i="13"/>
  <c r="M22" i="13"/>
  <c r="P17" i="13"/>
  <c r="M9" i="13"/>
  <c r="M17" i="13"/>
  <c r="P13" i="13"/>
  <c r="M19" i="13"/>
  <c r="V16" i="13"/>
  <c r="P7" i="13"/>
  <c r="M14" i="13"/>
  <c r="M13" i="13"/>
  <c r="P9" i="13"/>
  <c r="S26" i="13"/>
  <c r="V14" i="13"/>
  <c r="V12" i="13"/>
  <c r="S29" i="13"/>
  <c r="S31" i="13"/>
  <c r="M26" i="13"/>
  <c r="M21" i="13"/>
  <c r="V10" i="13"/>
  <c r="V8" i="13"/>
  <c r="S14" i="13"/>
  <c r="M25" i="13"/>
  <c r="V22" i="13"/>
  <c r="V20" i="13"/>
  <c r="P16" i="13"/>
  <c r="S28" i="13"/>
  <c r="M15" i="12"/>
  <c r="M11" i="12"/>
  <c r="S26" i="12"/>
  <c r="S22" i="12"/>
  <c r="V12" i="12"/>
  <c r="V26" i="12"/>
  <c r="S11" i="12"/>
  <c r="V27" i="12"/>
  <c r="P16" i="12"/>
  <c r="M25" i="12"/>
  <c r="M23" i="12"/>
  <c r="M28" i="12"/>
  <c r="S16" i="12"/>
  <c r="P9" i="12"/>
  <c r="P12" i="12"/>
  <c r="V19" i="12"/>
  <c r="V22" i="12"/>
  <c r="S12" i="12"/>
  <c r="P8" i="12"/>
  <c r="P15" i="12"/>
  <c r="V13" i="12"/>
  <c r="S17" i="12"/>
  <c r="S8" i="12"/>
  <c r="S27" i="12"/>
  <c r="V9" i="12"/>
  <c r="S13" i="12"/>
  <c r="S24" i="12"/>
  <c r="S29" i="12"/>
  <c r="M22" i="12"/>
  <c r="S9" i="12"/>
  <c r="M19" i="12"/>
  <c r="S23" i="12"/>
  <c r="P11" i="12"/>
  <c r="P18" i="12"/>
  <c r="P7" i="12"/>
  <c r="S31" i="12"/>
  <c r="S30" i="12"/>
  <c r="M14" i="12"/>
  <c r="M17" i="12"/>
  <c r="M26" i="12"/>
  <c r="M24" i="12"/>
  <c r="M10" i="12"/>
  <c r="M13" i="12"/>
  <c r="V20" i="12"/>
  <c r="V18" i="12"/>
  <c r="S20" i="12"/>
  <c r="V10" i="12"/>
  <c r="V23" i="12"/>
  <c r="V24" i="12"/>
  <c r="M9" i="12"/>
  <c r="M16" i="12"/>
  <c r="S14" i="12"/>
  <c r="V15" i="12"/>
  <c r="S25" i="12"/>
  <c r="S19" i="12"/>
  <c r="P14" i="12"/>
  <c r="M27" i="12"/>
  <c r="M12" i="12"/>
  <c r="S10" i="12"/>
  <c r="M20" i="12"/>
  <c r="P13" i="12"/>
  <c r="S18" i="12"/>
  <c r="M8" i="12"/>
  <c r="V16" i="12"/>
  <c r="V7" i="12"/>
  <c r="S32" i="11"/>
  <c r="V20" i="11"/>
  <c r="M22" i="11"/>
  <c r="V22" i="11"/>
  <c r="S22" i="11"/>
  <c r="S10" i="11"/>
  <c r="P15" i="11"/>
  <c r="M12" i="11"/>
  <c r="V24" i="11"/>
  <c r="S13" i="11"/>
  <c r="M20" i="11"/>
  <c r="S18" i="11"/>
  <c r="P7" i="11"/>
  <c r="M9" i="11"/>
  <c r="S19" i="11"/>
  <c r="S9" i="11"/>
  <c r="S15" i="11"/>
  <c r="P14" i="11"/>
  <c r="M8" i="11"/>
  <c r="M15" i="11"/>
  <c r="S30" i="11"/>
  <c r="S11" i="11"/>
  <c r="P10" i="11"/>
  <c r="V10" i="11"/>
  <c r="S28" i="11"/>
  <c r="V21" i="11"/>
  <c r="M11" i="11"/>
  <c r="V23" i="11"/>
  <c r="S7" i="11"/>
  <c r="P17" i="11"/>
  <c r="V17" i="11"/>
  <c r="V16" i="11"/>
  <c r="V25" i="11"/>
  <c r="V26" i="11"/>
  <c r="S26" i="11"/>
  <c r="P13" i="11"/>
  <c r="S20" i="11"/>
  <c r="S21" i="11"/>
  <c r="M21" i="11"/>
  <c r="P9" i="11"/>
  <c r="V13" i="11"/>
  <c r="S29" i="11"/>
  <c r="V8" i="11"/>
  <c r="S16" i="11"/>
  <c r="S31" i="11"/>
  <c r="P16" i="11"/>
  <c r="S27" i="11"/>
  <c r="S23" i="11"/>
  <c r="V11" i="11"/>
  <c r="S12" i="11"/>
  <c r="M24" i="11"/>
  <c r="P12" i="11"/>
  <c r="M17" i="11"/>
  <c r="P18" i="11"/>
  <c r="V7" i="11"/>
  <c r="S8" i="11"/>
  <c r="V18" i="11"/>
  <c r="P8" i="11"/>
  <c r="M10" i="11"/>
  <c r="S24" i="11"/>
  <c r="M26" i="11"/>
  <c r="M14" i="11"/>
  <c r="M28" i="11"/>
  <c r="V27" i="11"/>
  <c r="S14" i="11"/>
  <c r="S32" i="10"/>
  <c r="S7" i="10"/>
  <c r="S10" i="10"/>
  <c r="S9" i="10"/>
  <c r="S21" i="10"/>
  <c r="M10" i="10"/>
  <c r="S19" i="10"/>
  <c r="S24" i="10"/>
  <c r="S18" i="10"/>
  <c r="P17" i="10"/>
  <c r="M21" i="10"/>
  <c r="S16" i="10"/>
  <c r="S27" i="10"/>
  <c r="M15" i="10"/>
  <c r="S22" i="10"/>
  <c r="P10" i="10"/>
  <c r="P9" i="10"/>
  <c r="P12" i="10"/>
  <c r="S8" i="10"/>
  <c r="V19" i="10"/>
  <c r="M13" i="10"/>
  <c r="S30" i="10"/>
  <c r="P15" i="10"/>
  <c r="M9" i="10"/>
  <c r="M19" i="10"/>
  <c r="V11" i="10"/>
  <c r="V14" i="10"/>
  <c r="V13" i="10"/>
  <c r="V23" i="10"/>
  <c r="P11" i="10"/>
  <c r="M26" i="10"/>
  <c r="V15" i="10"/>
  <c r="V10" i="10"/>
  <c r="V9" i="10"/>
  <c r="V21" i="10"/>
  <c r="P7" i="10"/>
  <c r="P8" i="10"/>
  <c r="V7" i="10"/>
  <c r="S28" i="10"/>
  <c r="S25" i="10"/>
  <c r="S31" i="10"/>
  <c r="M28" i="10"/>
  <c r="V16" i="10"/>
  <c r="M16" i="10"/>
  <c r="V17" i="10"/>
  <c r="M24" i="10"/>
  <c r="V22" i="10"/>
  <c r="V12" i="10"/>
  <c r="S23" i="10"/>
  <c r="M12" i="10"/>
  <c r="S20" i="10"/>
  <c r="M25" i="10"/>
  <c r="M23" i="10"/>
  <c r="M27" i="10"/>
  <c r="S15" i="10"/>
  <c r="V18" i="10"/>
  <c r="S17" i="10"/>
  <c r="P18" i="10"/>
  <c r="S26" i="10"/>
  <c r="M20" i="10"/>
  <c r="V25" i="10"/>
  <c r="S11" i="10"/>
  <c r="S14" i="10"/>
  <c r="S29" i="9"/>
  <c r="S18" i="9"/>
  <c r="S9" i="9"/>
  <c r="S21" i="9"/>
  <c r="M11" i="9"/>
  <c r="S20" i="9"/>
  <c r="S28" i="9"/>
  <c r="V15" i="9"/>
  <c r="P14" i="9"/>
  <c r="S25" i="9"/>
  <c r="P18" i="9"/>
  <c r="P10" i="9"/>
  <c r="S22" i="9"/>
  <c r="S12" i="9"/>
  <c r="M23" i="9"/>
  <c r="S16" i="9"/>
  <c r="M20" i="9"/>
  <c r="M14" i="9"/>
  <c r="P17" i="9"/>
  <c r="S8" i="9"/>
  <c r="V17" i="9"/>
  <c r="V7" i="9"/>
  <c r="V27" i="9"/>
  <c r="S15" i="9"/>
  <c r="M22" i="9"/>
  <c r="P13" i="9"/>
  <c r="S26" i="9"/>
  <c r="V13" i="9"/>
  <c r="S11" i="9"/>
  <c r="S31" i="9"/>
  <c r="M17" i="9"/>
  <c r="P9" i="9"/>
  <c r="M21" i="9"/>
  <c r="V9" i="9"/>
  <c r="S24" i="9"/>
  <c r="V18" i="9"/>
  <c r="M9" i="9"/>
  <c r="V20" i="9"/>
  <c r="P12" i="9"/>
  <c r="V19" i="9"/>
  <c r="M28" i="9"/>
  <c r="P8" i="9"/>
  <c r="V16" i="9"/>
  <c r="V10" i="9"/>
  <c r="S10" i="9"/>
  <c r="V22" i="9"/>
  <c r="M12" i="9"/>
  <c r="V24" i="9"/>
  <c r="V12" i="9"/>
  <c r="M25" i="9"/>
  <c r="P15" i="9"/>
  <c r="P11" i="9"/>
  <c r="S17" i="9"/>
  <c r="M8" i="9"/>
  <c r="S14" i="9"/>
  <c r="P7" i="9"/>
  <c r="V23" i="9"/>
  <c r="S13" i="9"/>
  <c r="V26" i="9"/>
  <c r="M25" i="8"/>
  <c r="M12" i="8"/>
  <c r="S23" i="8"/>
  <c r="M21" i="8"/>
  <c r="S25" i="8"/>
  <c r="M14" i="8"/>
  <c r="S27" i="8"/>
  <c r="P12" i="8"/>
  <c r="S7" i="8"/>
  <c r="V19" i="8"/>
  <c r="M13" i="8"/>
  <c r="V20" i="8"/>
  <c r="P15" i="8"/>
  <c r="S30" i="8"/>
  <c r="M9" i="8"/>
  <c r="M16" i="8"/>
  <c r="S31" i="8"/>
  <c r="M24" i="8"/>
  <c r="M27" i="8"/>
  <c r="M8" i="8"/>
  <c r="M26" i="8"/>
  <c r="V25" i="8"/>
  <c r="S18" i="8"/>
  <c r="S20" i="8"/>
  <c r="P14" i="8"/>
  <c r="V27" i="8"/>
  <c r="S32" i="8"/>
  <c r="S16" i="8"/>
  <c r="S14" i="8"/>
  <c r="V13" i="8"/>
  <c r="P11" i="8"/>
  <c r="P7" i="8"/>
  <c r="S21" i="8"/>
  <c r="V24" i="8"/>
  <c r="S19" i="8"/>
  <c r="P10" i="8"/>
  <c r="S22" i="8"/>
  <c r="V12" i="8"/>
  <c r="V7" i="8"/>
  <c r="M15" i="8"/>
  <c r="S29" i="8"/>
  <c r="P17" i="8"/>
  <c r="S26" i="8"/>
  <c r="S8" i="8"/>
  <c r="S17" i="8"/>
  <c r="M17" i="8"/>
  <c r="M11" i="8"/>
  <c r="P13" i="8"/>
  <c r="V14" i="8"/>
  <c r="P18" i="8"/>
  <c r="P9" i="8"/>
  <c r="P11" i="2"/>
  <c r="M25" i="2"/>
  <c r="S14" i="2"/>
  <c r="V9" i="2"/>
  <c r="S26" i="2"/>
  <c r="M24" i="2"/>
  <c r="V24" i="2"/>
  <c r="V25" i="2"/>
  <c r="V13" i="2"/>
  <c r="M12" i="2"/>
  <c r="S15" i="2"/>
  <c r="S27" i="2"/>
  <c r="P14" i="2"/>
  <c r="P15" i="2"/>
  <c r="S8" i="7"/>
  <c r="P10" i="7"/>
  <c r="M11" i="7"/>
  <c r="M9" i="7"/>
  <c r="M12" i="7"/>
  <c r="V27" i="7"/>
  <c r="S10" i="7"/>
  <c r="M15" i="7"/>
  <c r="M13" i="7"/>
  <c r="V23" i="7"/>
  <c r="M10" i="7"/>
  <c r="S32" i="7"/>
  <c r="S28" i="7"/>
  <c r="M27" i="7"/>
  <c r="M8" i="7"/>
  <c r="P16" i="7"/>
  <c r="P12" i="7"/>
  <c r="S24" i="7"/>
  <c r="M19" i="7"/>
  <c r="M14" i="7"/>
  <c r="V25" i="7"/>
  <c r="P13" i="7"/>
  <c r="V14" i="7"/>
  <c r="V13" i="7"/>
  <c r="V12" i="7"/>
  <c r="V15" i="7"/>
  <c r="M16" i="7"/>
  <c r="V17" i="7"/>
  <c r="V10" i="7"/>
  <c r="V8" i="7"/>
  <c r="V11" i="7"/>
  <c r="P7" i="7"/>
  <c r="M28" i="7"/>
  <c r="V19" i="7"/>
  <c r="P15" i="7"/>
  <c r="V9" i="7"/>
  <c r="M24" i="7"/>
  <c r="V7" i="7"/>
  <c r="S16" i="7"/>
  <c r="S7" i="7"/>
  <c r="V21" i="7"/>
  <c r="V16" i="7"/>
  <c r="S27" i="7"/>
  <c r="M20" i="7"/>
  <c r="S13" i="7"/>
  <c r="M23" i="7"/>
  <c r="S29" i="7"/>
  <c r="V24" i="7"/>
  <c r="S23" i="7"/>
  <c r="M22" i="7"/>
  <c r="S24" i="6"/>
  <c r="S20" i="6"/>
  <c r="V24" i="6"/>
  <c r="P17" i="6"/>
  <c r="M9" i="6"/>
  <c r="P7" i="6"/>
  <c r="S26" i="6"/>
  <c r="M15" i="6"/>
  <c r="P9" i="6"/>
  <c r="S17" i="6"/>
  <c r="S22" i="6"/>
  <c r="V20" i="6"/>
  <c r="S31" i="6"/>
  <c r="M24" i="6"/>
  <c r="M21" i="6"/>
  <c r="M11" i="6"/>
  <c r="S29" i="6"/>
  <c r="S13" i="6"/>
  <c r="M16" i="6"/>
  <c r="M12" i="6"/>
  <c r="S9" i="6"/>
  <c r="V10" i="6"/>
  <c r="V19" i="6"/>
  <c r="P18" i="6"/>
  <c r="P16" i="6"/>
  <c r="V7" i="6"/>
  <c r="M8" i="6"/>
  <c r="V14" i="6"/>
  <c r="M28" i="6"/>
  <c r="M20" i="6"/>
  <c r="V17" i="6"/>
  <c r="M14" i="6"/>
  <c r="P12" i="6"/>
  <c r="S21" i="6"/>
  <c r="S15" i="6"/>
  <c r="V13" i="6"/>
  <c r="M10" i="6"/>
  <c r="P8" i="6"/>
  <c r="S16" i="6"/>
  <c r="S28" i="6"/>
  <c r="V22" i="6"/>
  <c r="S11" i="6"/>
  <c r="S30" i="6"/>
  <c r="S27" i="6"/>
  <c r="S12" i="6"/>
  <c r="M25" i="6"/>
  <c r="S7" i="6"/>
  <c r="V18" i="6"/>
  <c r="V23" i="6"/>
  <c r="M22" i="6"/>
  <c r="S8" i="6"/>
  <c r="S23" i="6"/>
  <c r="V21" i="6"/>
  <c r="V26" i="6"/>
  <c r="P14" i="6"/>
  <c r="S14" i="6"/>
  <c r="S18" i="6"/>
  <c r="M17" i="6"/>
  <c r="P15" i="6"/>
  <c r="S32" i="6"/>
  <c r="V25" i="6"/>
  <c r="P10" i="6"/>
  <c r="S10" i="6"/>
  <c r="V16" i="6"/>
  <c r="M13" i="6"/>
  <c r="S32" i="5"/>
  <c r="P12" i="5"/>
  <c r="P7" i="5"/>
  <c r="S8" i="5"/>
  <c r="V21" i="5"/>
  <c r="P8" i="5"/>
  <c r="V9" i="5"/>
  <c r="S12" i="5"/>
  <c r="M28" i="5"/>
  <c r="M17" i="5"/>
  <c r="S29" i="5"/>
  <c r="V22" i="5"/>
  <c r="M13" i="5"/>
  <c r="V27" i="5"/>
  <c r="V16" i="5"/>
  <c r="V24" i="5"/>
  <c r="S20" i="5"/>
  <c r="P11" i="5"/>
  <c r="S23" i="5"/>
  <c r="S17" i="5"/>
  <c r="S22" i="5"/>
  <c r="S19" i="5"/>
  <c r="S7" i="5"/>
  <c r="V10" i="5"/>
  <c r="S31" i="5"/>
  <c r="S13" i="5"/>
  <c r="S28" i="5"/>
  <c r="P17" i="5"/>
  <c r="S25" i="5"/>
  <c r="V18" i="5"/>
  <c r="S30" i="5"/>
  <c r="V17" i="5"/>
  <c r="P9" i="5"/>
  <c r="S15" i="5"/>
  <c r="V8" i="5"/>
  <c r="M10" i="5"/>
  <c r="S14" i="5"/>
  <c r="V7" i="5"/>
  <c r="V23" i="5"/>
  <c r="V13" i="5"/>
  <c r="S11" i="5"/>
  <c r="V20" i="5"/>
  <c r="M25" i="5"/>
  <c r="S24" i="5"/>
  <c r="P14" i="5"/>
  <c r="V26" i="5"/>
  <c r="M16" i="5"/>
  <c r="S26" i="5"/>
  <c r="S10" i="5"/>
  <c r="V19" i="5"/>
  <c r="S21" i="5"/>
  <c r="M21" i="5"/>
  <c r="V11" i="5"/>
  <c r="S18" i="5"/>
  <c r="P10" i="5"/>
  <c r="P15" i="5"/>
  <c r="V14" i="5"/>
  <c r="S27" i="5"/>
  <c r="S24" i="4"/>
  <c r="M20" i="2"/>
  <c r="P9" i="2"/>
  <c r="M21" i="2"/>
  <c r="S7" i="2"/>
  <c r="V14" i="2"/>
  <c r="M23" i="2"/>
  <c r="P7" i="2"/>
  <c r="M14" i="2"/>
  <c r="S32" i="2"/>
  <c r="S8" i="2"/>
  <c r="S11" i="2"/>
  <c r="M16" i="2"/>
  <c r="S10" i="2"/>
  <c r="P18" i="2"/>
  <c r="P16" i="2"/>
  <c r="S30" i="2"/>
  <c r="S31" i="2"/>
  <c r="V23" i="2"/>
  <c r="V18" i="2"/>
  <c r="M10" i="2"/>
  <c r="S28" i="2"/>
  <c r="V21" i="2"/>
  <c r="M9" i="2"/>
  <c r="P12" i="2"/>
  <c r="S25" i="2"/>
  <c r="V19" i="2"/>
  <c r="P10" i="2"/>
  <c r="S24" i="2"/>
  <c r="S23" i="2"/>
  <c r="V17" i="2"/>
  <c r="M8" i="2"/>
  <c r="M26" i="2"/>
  <c r="S22" i="2"/>
  <c r="S21" i="2"/>
  <c r="V15" i="2"/>
  <c r="M28" i="2"/>
  <c r="P8" i="2"/>
  <c r="M17" i="2"/>
  <c r="P17" i="2"/>
  <c r="S20" i="2"/>
  <c r="S19" i="2"/>
  <c r="V20" i="2"/>
  <c r="M22" i="2"/>
  <c r="S18" i="2"/>
  <c r="S17" i="2"/>
  <c r="V11" i="2"/>
  <c r="S12" i="2"/>
  <c r="M15" i="2"/>
  <c r="M13" i="2"/>
  <c r="M27" i="2"/>
  <c r="P13" i="2"/>
  <c r="S16" i="2"/>
  <c r="P13" i="4"/>
  <c r="S7" i="4"/>
  <c r="S11" i="4"/>
  <c r="S12" i="4"/>
  <c r="V26" i="4"/>
  <c r="V7" i="4"/>
  <c r="P7" i="4"/>
  <c r="P10" i="4"/>
  <c r="P16" i="4"/>
  <c r="V19" i="4"/>
  <c r="V23" i="4"/>
  <c r="V27" i="4"/>
  <c r="S28" i="4"/>
  <c r="I28" i="15" s="1"/>
  <c r="S31" i="4"/>
  <c r="M8" i="4"/>
  <c r="S10" i="4"/>
  <c r="V21" i="4"/>
  <c r="P12" i="4"/>
  <c r="M28" i="4"/>
  <c r="M11" i="4"/>
  <c r="S8" i="4"/>
  <c r="M10" i="4"/>
  <c r="V16" i="4"/>
  <c r="P8" i="4"/>
  <c r="V22" i="4"/>
  <c r="M26" i="4"/>
  <c r="M14" i="4"/>
  <c r="V24" i="4"/>
  <c r="S22" i="4"/>
  <c r="V12" i="4"/>
  <c r="M16" i="4"/>
  <c r="S17" i="4"/>
  <c r="V20" i="4"/>
  <c r="S19" i="4"/>
  <c r="P17" i="4"/>
  <c r="V8" i="4"/>
  <c r="M12" i="4"/>
  <c r="S32" i="4"/>
  <c r="M23" i="4"/>
  <c r="P9" i="4"/>
  <c r="M24" i="4"/>
  <c r="S27" i="4"/>
  <c r="S15" i="4"/>
  <c r="M19" i="4"/>
  <c r="S30" i="4"/>
  <c r="V17" i="4"/>
  <c r="M17" i="4"/>
  <c r="V18" i="4"/>
  <c r="M22" i="4"/>
  <c r="M25" i="4"/>
  <c r="V14" i="4"/>
  <c r="V13" i="4"/>
  <c r="M13" i="4"/>
  <c r="S13" i="4"/>
  <c r="V25" i="4"/>
  <c r="V10" i="4"/>
  <c r="S18" i="4"/>
  <c r="V9" i="4"/>
  <c r="M9" i="4"/>
  <c r="S9" i="4"/>
  <c r="S20" i="4"/>
  <c r="P15" i="4"/>
  <c r="P14" i="4"/>
  <c r="S25" i="4"/>
  <c r="S29" i="4"/>
  <c r="S26" i="4"/>
  <c r="V15" i="4"/>
  <c r="P11" i="4"/>
  <c r="S21" i="4"/>
  <c r="M20" i="4"/>
  <c r="S23" i="4"/>
  <c r="M21" i="4"/>
  <c r="V11" i="4"/>
  <c r="S16" i="4"/>
  <c r="P18" i="4"/>
  <c r="S14" i="4"/>
  <c r="M27" i="4"/>
  <c r="M15" i="4"/>
  <c r="V16" i="2"/>
  <c r="V12" i="2"/>
  <c r="V10" i="2"/>
  <c r="V8" i="2"/>
  <c r="M19" i="2"/>
  <c r="V7" i="2"/>
  <c r="S9" i="2"/>
  <c r="V26" i="2"/>
  <c r="S29" i="2"/>
  <c r="V27" i="2"/>
  <c r="V22" i="2"/>
  <c r="H35" i="2"/>
  <c r="H69" i="2" s="1"/>
  <c r="C26" i="15" l="1"/>
  <c r="I31" i="15"/>
  <c r="I30" i="15"/>
  <c r="L25" i="15"/>
  <c r="C25" i="15"/>
  <c r="C12" i="15"/>
  <c r="I13" i="15"/>
  <c r="L22" i="15"/>
  <c r="L27" i="15"/>
  <c r="I14" i="15"/>
  <c r="C11" i="15"/>
  <c r="I10" i="15"/>
  <c r="H35" i="4"/>
  <c r="H41" i="4"/>
  <c r="H42" i="4" s="1"/>
  <c r="C27" i="15"/>
  <c r="I25" i="15"/>
  <c r="C20" i="15"/>
  <c r="F16" i="15"/>
  <c r="L19" i="15"/>
  <c r="C21" i="15"/>
  <c r="L9" i="15"/>
  <c r="C24" i="15"/>
  <c r="C23" i="15"/>
  <c r="L24" i="15"/>
  <c r="I23" i="15"/>
  <c r="L16" i="15"/>
  <c r="F15" i="15"/>
  <c r="L18" i="15"/>
  <c r="C13" i="15"/>
  <c r="L13" i="15"/>
  <c r="I15" i="15"/>
  <c r="C16" i="15"/>
  <c r="F14" i="15"/>
  <c r="I27" i="15"/>
  <c r="I7" i="15"/>
  <c r="L14" i="15"/>
  <c r="I26" i="15"/>
  <c r="I18" i="15"/>
  <c r="L26" i="15"/>
  <c r="F11" i="15"/>
  <c r="I32" i="15"/>
  <c r="C19" i="15"/>
  <c r="I12" i="15"/>
  <c r="C14" i="15"/>
  <c r="F7" i="15"/>
  <c r="L10" i="15"/>
  <c r="L21" i="15"/>
  <c r="I24" i="15"/>
  <c r="L7" i="15"/>
  <c r="L12" i="15"/>
  <c r="F13" i="15"/>
  <c r="F12" i="15"/>
  <c r="I11" i="15"/>
  <c r="C22" i="15"/>
  <c r="L11" i="15"/>
  <c r="I21" i="15"/>
  <c r="I8" i="15"/>
  <c r="C10" i="15"/>
  <c r="F10" i="15"/>
  <c r="C9" i="15"/>
  <c r="F9" i="15"/>
  <c r="C8" i="15"/>
  <c r="F18" i="15"/>
  <c r="C17" i="15"/>
  <c r="F17" i="15"/>
  <c r="F8" i="15"/>
  <c r="C28" i="15"/>
  <c r="C15" i="15"/>
  <c r="I22" i="15"/>
  <c r="L15" i="15"/>
  <c r="I16" i="15"/>
  <c r="L23" i="15"/>
  <c r="L17" i="15"/>
  <c r="I19" i="15"/>
  <c r="L20" i="15"/>
  <c r="I20" i="15"/>
  <c r="I17" i="15"/>
  <c r="I29" i="15"/>
  <c r="I9" i="15"/>
  <c r="L8" i="15"/>
  <c r="H69" i="4" l="1"/>
  <c r="H41" i="5" l="1"/>
  <c r="H69" i="5" s="1"/>
  <c r="H41" i="6" s="1"/>
  <c r="H69" i="6" s="1"/>
  <c r="H41" i="7" s="1"/>
  <c r="H35" i="5"/>
  <c r="H7" i="6" s="1"/>
  <c r="H35" i="6" s="1"/>
  <c r="H7" i="7" s="1"/>
  <c r="H35" i="7" s="1"/>
  <c r="H7" i="8" s="1"/>
  <c r="H69" i="7"/>
  <c r="H35" i="8" l="1"/>
  <c r="H41" i="8"/>
  <c r="H69" i="8" l="1"/>
  <c r="H35" i="9" s="1"/>
  <c r="H69" i="9" s="1"/>
  <c r="H35" i="10" s="1"/>
  <c r="H69" i="10" s="1"/>
  <c r="H35" i="11" s="1"/>
  <c r="H69" i="11" s="1"/>
  <c r="H35" i="12" s="1"/>
  <c r="H69" i="12" s="1"/>
  <c r="H35" i="13" s="1"/>
  <c r="H69" i="13" s="1"/>
  <c r="H35" i="14" s="1"/>
  <c r="H66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倉橋重松</author>
  </authors>
  <commentList>
    <comment ref="H7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期首の現金を記入して下さい。</t>
        </r>
      </text>
    </comment>
    <comment ref="I8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勘定科目のNoを書き込んで下さい。</t>
        </r>
      </text>
    </comment>
    <comment ref="J8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相手科目Noを記入すると自動的に表示されますので、記入しない。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倉橋重松</author>
  </authors>
  <commentList>
    <comment ref="I8" authorId="0" shapeId="0" xr:uid="{00000000-0006-0000-0B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勘定科目のNoを書き込んで下さい。</t>
        </r>
      </text>
    </comment>
    <comment ref="J8" authorId="0" shapeId="0" xr:uid="{00000000-0006-0000-0B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相手科目Noを記入すると自動的に表示されますので、記入しない。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倉橋重松</author>
  </authors>
  <commentList>
    <comment ref="I8" authorId="0" shapeId="0" xr:uid="{00000000-0006-0000-0C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勘定科目のNoを書き込んで下さい。</t>
        </r>
      </text>
    </comment>
    <comment ref="J8" authorId="0" shapeId="0" xr:uid="{00000000-0006-0000-0C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相手科目Noを記入すると自動的に表示されますので、記入しない。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倉橋重松</author>
  </authors>
  <commentList>
    <comment ref="I8" authorId="0" shapeId="0" xr:uid="{00000000-0006-0000-0D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勘定科目のNoを書き込んで下さい。</t>
        </r>
      </text>
    </comment>
    <comment ref="J8" authorId="0" shapeId="0" xr:uid="{00000000-0006-0000-0D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相手科目Noを記入すると自動的に表示されますので、記入しない。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倉橋重松</author>
  </authors>
  <commentList>
    <comment ref="I8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勘定科目のNoを書き込んで下さい。</t>
        </r>
      </text>
    </comment>
    <comment ref="J8" authorId="0" shapeId="0" xr:uid="{00000000-0006-0000-03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相手科目Noを記入すると自動的に表示されますので、記入しない。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倉橋重松</author>
  </authors>
  <commentList>
    <comment ref="I8" authorId="0" shapeId="0" xr:uid="{00000000-0006-0000-04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勘定科目のNoを書き込んで下さい。</t>
        </r>
      </text>
    </comment>
    <comment ref="J8" authorId="0" shapeId="0" xr:uid="{00000000-0006-0000-04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相手科目Noを記入すると自動的に表示されますので、記入しない。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倉橋重松</author>
  </authors>
  <commentList>
    <comment ref="I8" authorId="0" shapeId="0" xr:uid="{00000000-0006-0000-05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勘定科目のNoを書き込んで下さい。</t>
        </r>
      </text>
    </comment>
    <comment ref="J8" authorId="0" shapeId="0" xr:uid="{00000000-0006-0000-05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相手科目Noを記入すると自動的に表示されますので、記入しない。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倉橋重松</author>
  </authors>
  <commentList>
    <comment ref="I8" authorId="0" shapeId="0" xr:uid="{00000000-0006-0000-06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勘定科目のNoを書き込んで下さい。</t>
        </r>
      </text>
    </comment>
    <comment ref="J8" authorId="0" shapeId="0" xr:uid="{00000000-0006-0000-06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相手科目Noを記入すると自動的に表示されますので、記入しない。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倉橋重松</author>
  </authors>
  <commentList>
    <comment ref="I8" authorId="0" shapeId="0" xr:uid="{00000000-0006-0000-07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勘定科目のNoを書き込んで下さい。</t>
        </r>
      </text>
    </comment>
    <comment ref="J8" authorId="0" shapeId="0" xr:uid="{00000000-0006-0000-07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相手科目Noを記入すると自動的に表示されますので、記入しない。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倉橋重松</author>
  </authors>
  <commentList>
    <comment ref="I8" authorId="0" shapeId="0" xr:uid="{00000000-0006-0000-08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勘定科目のNoを書き込んで下さい。</t>
        </r>
      </text>
    </comment>
    <comment ref="J8" authorId="0" shapeId="0" xr:uid="{00000000-0006-0000-08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相手科目Noを記入すると自動的に表示されますので、記入しない。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倉橋重松</author>
  </authors>
  <commentList>
    <comment ref="I8" authorId="0" shapeId="0" xr:uid="{00000000-0006-0000-09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勘定科目のNoを書き込んで下さい。</t>
        </r>
      </text>
    </comment>
    <comment ref="J8" authorId="0" shapeId="0" xr:uid="{00000000-0006-0000-09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相手科目Noを記入すると自動的に表示されますので、記入しない。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倉橋重松</author>
  </authors>
  <commentList>
    <comment ref="I8" authorId="0" shapeId="0" xr:uid="{00000000-0006-0000-0A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勘定科目のNoを書き込んで下さい。</t>
        </r>
      </text>
    </comment>
    <comment ref="J8" authorId="0" shapeId="0" xr:uid="{00000000-0006-0000-0A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相手科目Noを記入すると自動的に表示されますので、記入しない。</t>
        </r>
      </text>
    </comment>
  </commentList>
</comments>
</file>

<file path=xl/sharedStrings.xml><?xml version="1.0" encoding="utf-8"?>
<sst xmlns="http://schemas.openxmlformats.org/spreadsheetml/2006/main" count="513" uniqueCount="110">
  <si>
    <t>勘定科目</t>
    <rPh sb="0" eb="2">
      <t>カンジョウ</t>
    </rPh>
    <rPh sb="2" eb="4">
      <t>カモク</t>
    </rPh>
    <phoneticPr fontId="2"/>
  </si>
  <si>
    <t>売上</t>
    <rPh sb="0" eb="2">
      <t>ウリアゲ</t>
    </rPh>
    <phoneticPr fontId="2"/>
  </si>
  <si>
    <t>売上２</t>
    <rPh sb="0" eb="2">
      <t>ウリアゲ</t>
    </rPh>
    <phoneticPr fontId="2"/>
  </si>
  <si>
    <t>雑収入</t>
    <rPh sb="0" eb="3">
      <t>ザツシュウニュウ</t>
    </rPh>
    <phoneticPr fontId="2"/>
  </si>
  <si>
    <t>仕入</t>
    <rPh sb="0" eb="2">
      <t>シイレ</t>
    </rPh>
    <phoneticPr fontId="2"/>
  </si>
  <si>
    <t>受取利息</t>
    <rPh sb="0" eb="2">
      <t>ウケトリ</t>
    </rPh>
    <rPh sb="2" eb="4">
      <t>リソク</t>
    </rPh>
    <phoneticPr fontId="2"/>
  </si>
  <si>
    <t>売掛金</t>
    <rPh sb="0" eb="3">
      <t>ウリカケキン</t>
    </rPh>
    <phoneticPr fontId="2"/>
  </si>
  <si>
    <t>買掛金</t>
    <rPh sb="0" eb="3">
      <t>カイカケキン</t>
    </rPh>
    <phoneticPr fontId="2"/>
  </si>
  <si>
    <t>租税公課</t>
    <rPh sb="0" eb="2">
      <t>ソゼイ</t>
    </rPh>
    <rPh sb="2" eb="4">
      <t>コウカ</t>
    </rPh>
    <phoneticPr fontId="2"/>
  </si>
  <si>
    <t>荷造運賃</t>
    <rPh sb="0" eb="2">
      <t>ニヅクリ</t>
    </rPh>
    <rPh sb="2" eb="4">
      <t>ウンチン</t>
    </rPh>
    <phoneticPr fontId="2"/>
  </si>
  <si>
    <t>水道光熱費</t>
    <rPh sb="0" eb="2">
      <t>スイドウ</t>
    </rPh>
    <rPh sb="2" eb="5">
      <t>コウネツヒ</t>
    </rPh>
    <phoneticPr fontId="2"/>
  </si>
  <si>
    <t>通信費</t>
    <rPh sb="0" eb="3">
      <t>ツウシンヒ</t>
    </rPh>
    <phoneticPr fontId="2"/>
  </si>
  <si>
    <t>広告宣伝費</t>
    <rPh sb="0" eb="2">
      <t>コウコク</t>
    </rPh>
    <rPh sb="2" eb="5">
      <t>センデンヒ</t>
    </rPh>
    <phoneticPr fontId="2"/>
  </si>
  <si>
    <t>接待交際費</t>
    <rPh sb="0" eb="2">
      <t>セッタイ</t>
    </rPh>
    <rPh sb="2" eb="5">
      <t>コウサイヒ</t>
    </rPh>
    <phoneticPr fontId="2"/>
  </si>
  <si>
    <t>損害保険料</t>
    <rPh sb="0" eb="2">
      <t>ソンガイ</t>
    </rPh>
    <rPh sb="2" eb="5">
      <t>ホケンリョウ</t>
    </rPh>
    <phoneticPr fontId="2"/>
  </si>
  <si>
    <t>修繕費</t>
    <rPh sb="0" eb="3">
      <t>シュウゼンヒ</t>
    </rPh>
    <phoneticPr fontId="2"/>
  </si>
  <si>
    <t>消耗品費</t>
    <rPh sb="0" eb="3">
      <t>ショウモウヒン</t>
    </rPh>
    <rPh sb="3" eb="4">
      <t>ヒ</t>
    </rPh>
    <phoneticPr fontId="2"/>
  </si>
  <si>
    <t>減価償却費</t>
    <rPh sb="0" eb="2">
      <t>ゲンカ</t>
    </rPh>
    <rPh sb="2" eb="5">
      <t>ショウキャクヒ</t>
    </rPh>
    <phoneticPr fontId="2"/>
  </si>
  <si>
    <t>福利厚生費</t>
    <rPh sb="0" eb="2">
      <t>フクリ</t>
    </rPh>
    <rPh sb="2" eb="5">
      <t>コウセイヒ</t>
    </rPh>
    <phoneticPr fontId="2"/>
  </si>
  <si>
    <t>給料賃金</t>
    <rPh sb="0" eb="2">
      <t>キュウリョウ</t>
    </rPh>
    <rPh sb="2" eb="4">
      <t>チンギン</t>
    </rPh>
    <phoneticPr fontId="2"/>
  </si>
  <si>
    <t>外注工賃</t>
    <rPh sb="0" eb="2">
      <t>ガイチュウ</t>
    </rPh>
    <rPh sb="2" eb="4">
      <t>コウチン</t>
    </rPh>
    <phoneticPr fontId="2"/>
  </si>
  <si>
    <t>利子割引料</t>
    <rPh sb="0" eb="2">
      <t>リシ</t>
    </rPh>
    <rPh sb="2" eb="5">
      <t>ワリビキリョウ</t>
    </rPh>
    <phoneticPr fontId="2"/>
  </si>
  <si>
    <t>地代家賃</t>
    <rPh sb="0" eb="2">
      <t>ジダイ</t>
    </rPh>
    <rPh sb="2" eb="4">
      <t>ヤチン</t>
    </rPh>
    <phoneticPr fontId="2"/>
  </si>
  <si>
    <t>貸倒金</t>
    <rPh sb="0" eb="3">
      <t>カシダオレキン</t>
    </rPh>
    <phoneticPr fontId="2"/>
  </si>
  <si>
    <t>車両費</t>
    <rPh sb="0" eb="3">
      <t>シャリョウヒ</t>
    </rPh>
    <phoneticPr fontId="2"/>
  </si>
  <si>
    <t>雑費</t>
    <rPh sb="0" eb="2">
      <t>ザッピ</t>
    </rPh>
    <phoneticPr fontId="2"/>
  </si>
  <si>
    <t>（現金・預金）</t>
    <rPh sb="1" eb="3">
      <t>ゲンキン</t>
    </rPh>
    <rPh sb="4" eb="6">
      <t>ヨキン</t>
    </rPh>
    <phoneticPr fontId="2"/>
  </si>
  <si>
    <t>現金</t>
    <rPh sb="0" eb="2">
      <t>ゲンキン</t>
    </rPh>
    <phoneticPr fontId="2"/>
  </si>
  <si>
    <t>普通預金</t>
    <rPh sb="0" eb="2">
      <t>フツウ</t>
    </rPh>
    <rPh sb="2" eb="4">
      <t>ヨキン</t>
    </rPh>
    <phoneticPr fontId="2"/>
  </si>
  <si>
    <t>定期預金</t>
    <rPh sb="0" eb="2">
      <t>テイキ</t>
    </rPh>
    <rPh sb="2" eb="4">
      <t>ヨキン</t>
    </rPh>
    <phoneticPr fontId="2"/>
  </si>
  <si>
    <t>積立預金</t>
    <rPh sb="0" eb="2">
      <t>ツミタテ</t>
    </rPh>
    <rPh sb="2" eb="4">
      <t>ヨキン</t>
    </rPh>
    <phoneticPr fontId="2"/>
  </si>
  <si>
    <t>当座預金</t>
    <rPh sb="0" eb="2">
      <t>トウザ</t>
    </rPh>
    <rPh sb="2" eb="4">
      <t>ヨキン</t>
    </rPh>
    <phoneticPr fontId="2"/>
  </si>
  <si>
    <t>預金引出</t>
    <rPh sb="0" eb="2">
      <t>ヨキン</t>
    </rPh>
    <rPh sb="2" eb="4">
      <t>ヒキダシ</t>
    </rPh>
    <phoneticPr fontId="2"/>
  </si>
  <si>
    <t>預金預入</t>
    <rPh sb="0" eb="2">
      <t>ヨキン</t>
    </rPh>
    <rPh sb="2" eb="4">
      <t>アズケイレ</t>
    </rPh>
    <phoneticPr fontId="2"/>
  </si>
  <si>
    <t>（経費）</t>
    <rPh sb="1" eb="3">
      <t>ケイヒ</t>
    </rPh>
    <phoneticPr fontId="2"/>
  </si>
  <si>
    <t>（収入）</t>
  </si>
  <si>
    <t>（収入）</t>
    <phoneticPr fontId="2"/>
  </si>
  <si>
    <t>種苗費</t>
    <rPh sb="0" eb="2">
      <t>シュビョウ</t>
    </rPh>
    <rPh sb="2" eb="3">
      <t>ヒ</t>
    </rPh>
    <phoneticPr fontId="2"/>
  </si>
  <si>
    <t>素畜費</t>
    <rPh sb="0" eb="1">
      <t>ソ</t>
    </rPh>
    <rPh sb="1" eb="2">
      <t>チク</t>
    </rPh>
    <rPh sb="2" eb="3">
      <t>ヒ</t>
    </rPh>
    <phoneticPr fontId="2"/>
  </si>
  <si>
    <t>飼料費</t>
    <rPh sb="0" eb="3">
      <t>シリョウヒ</t>
    </rPh>
    <phoneticPr fontId="2"/>
  </si>
  <si>
    <t>農具費</t>
    <rPh sb="0" eb="2">
      <t>ノウグ</t>
    </rPh>
    <rPh sb="2" eb="3">
      <t>ヒ</t>
    </rPh>
    <phoneticPr fontId="2"/>
  </si>
  <si>
    <t>リース料</t>
    <rPh sb="3" eb="4">
      <t>リョウ</t>
    </rPh>
    <phoneticPr fontId="2"/>
  </si>
  <si>
    <t>農薬衛生費</t>
    <rPh sb="0" eb="2">
      <t>ノウヤク</t>
    </rPh>
    <rPh sb="2" eb="5">
      <t>エイセイヒ</t>
    </rPh>
    <phoneticPr fontId="2"/>
  </si>
  <si>
    <t>諸材料費</t>
    <rPh sb="0" eb="1">
      <t>ショ</t>
    </rPh>
    <rPh sb="1" eb="4">
      <t>ザイリョウヒ</t>
    </rPh>
    <phoneticPr fontId="2"/>
  </si>
  <si>
    <t>動力光熱費</t>
    <rPh sb="0" eb="2">
      <t>ドウリョク</t>
    </rPh>
    <rPh sb="2" eb="5">
      <t>コウネツヒ</t>
    </rPh>
    <phoneticPr fontId="2"/>
  </si>
  <si>
    <t>原材料仕入高</t>
    <rPh sb="0" eb="3">
      <t>ゲンザイリョウ</t>
    </rPh>
    <rPh sb="3" eb="5">
      <t>シイレ</t>
    </rPh>
    <rPh sb="5" eb="6">
      <t>ダカ</t>
    </rPh>
    <phoneticPr fontId="2"/>
  </si>
  <si>
    <t>電力費</t>
    <rPh sb="0" eb="3">
      <t>デンリョクヒ</t>
    </rPh>
    <phoneticPr fontId="2"/>
  </si>
  <si>
    <t>（農業・経費）</t>
    <rPh sb="1" eb="3">
      <t>ノウギョウ</t>
    </rPh>
    <rPh sb="4" eb="6">
      <t>ケイヒ</t>
    </rPh>
    <phoneticPr fontId="2"/>
  </si>
  <si>
    <t>現　金　出　納　帳</t>
    <rPh sb="0" eb="1">
      <t>ウツツ</t>
    </rPh>
    <rPh sb="2" eb="3">
      <t>キン</t>
    </rPh>
    <rPh sb="4" eb="5">
      <t>デ</t>
    </rPh>
    <rPh sb="6" eb="7">
      <t>オサム</t>
    </rPh>
    <rPh sb="8" eb="9">
      <t>チョウ</t>
    </rPh>
    <phoneticPr fontId="3"/>
  </si>
  <si>
    <t>日付</t>
    <rPh sb="0" eb="2">
      <t>ヒヅケ</t>
    </rPh>
    <phoneticPr fontId="3"/>
  </si>
  <si>
    <t>相手先</t>
    <rPh sb="0" eb="3">
      <t>アイテサキ</t>
    </rPh>
    <phoneticPr fontId="3"/>
  </si>
  <si>
    <t>摘要</t>
    <rPh sb="0" eb="2">
      <t>テキヨウ</t>
    </rPh>
    <phoneticPr fontId="3"/>
  </si>
  <si>
    <t>入金額</t>
    <rPh sb="0" eb="3">
      <t>ニュウキンガク</t>
    </rPh>
    <phoneticPr fontId="3"/>
  </si>
  <si>
    <t>出金額</t>
    <rPh sb="0" eb="2">
      <t>シュッキン</t>
    </rPh>
    <rPh sb="2" eb="3">
      <t>ガク</t>
    </rPh>
    <phoneticPr fontId="3"/>
  </si>
  <si>
    <t>残高</t>
    <rPh sb="0" eb="2">
      <t>ザンダカ</t>
    </rPh>
    <phoneticPr fontId="3"/>
  </si>
  <si>
    <t>相手
科目
NO</t>
    <rPh sb="0" eb="2">
      <t>アイテ</t>
    </rPh>
    <rPh sb="3" eb="5">
      <t>カモク</t>
    </rPh>
    <phoneticPr fontId="3"/>
  </si>
  <si>
    <t>相手科目</t>
  </si>
  <si>
    <t>月</t>
    <rPh sb="0" eb="1">
      <t>ツキ</t>
    </rPh>
    <phoneticPr fontId="3"/>
  </si>
  <si>
    <t>日</t>
    <rPh sb="0" eb="1">
      <t>ヒ</t>
    </rPh>
    <phoneticPr fontId="3"/>
  </si>
  <si>
    <t>前月より繰越
前頁より繰越</t>
    <rPh sb="0" eb="2">
      <t>ゼンゲツ</t>
    </rPh>
    <rPh sb="4" eb="6">
      <t>クリコシ</t>
    </rPh>
    <rPh sb="7" eb="8">
      <t>ゼン</t>
    </rPh>
    <rPh sb="8" eb="9">
      <t>ページ</t>
    </rPh>
    <rPh sb="11" eb="13">
      <t>クリコシ</t>
    </rPh>
    <phoneticPr fontId="3"/>
  </si>
  <si>
    <t>伝票
NO</t>
    <phoneticPr fontId="3"/>
  </si>
  <si>
    <t>当月合計
次頁へ</t>
    <phoneticPr fontId="2"/>
  </si>
  <si>
    <t>勘定科目　集計</t>
    <rPh sb="0" eb="2">
      <t>カンジョウ</t>
    </rPh>
    <rPh sb="2" eb="4">
      <t>カモク</t>
    </rPh>
    <rPh sb="5" eb="7">
      <t>シュウケイ</t>
    </rPh>
    <phoneticPr fontId="2"/>
  </si>
  <si>
    <t>入金</t>
    <rPh sb="0" eb="2">
      <t>ニュウキン</t>
    </rPh>
    <phoneticPr fontId="2"/>
  </si>
  <si>
    <t>出金</t>
    <rPh sb="0" eb="2">
      <t>シュッキン</t>
    </rPh>
    <phoneticPr fontId="2"/>
  </si>
  <si>
    <t>相手科
目NO</t>
    <rPh sb="0" eb="2">
      <t>アイテ</t>
    </rPh>
    <rPh sb="2" eb="3">
      <t>カ</t>
    </rPh>
    <rPh sb="4" eb="5">
      <t>ボク</t>
    </rPh>
    <phoneticPr fontId="3"/>
  </si>
  <si>
    <t>年計は全シートの項目を合計しています。変更しないで下さい。</t>
    <rPh sb="0" eb="1">
      <t>ネン</t>
    </rPh>
    <rPh sb="1" eb="2">
      <t>ケイ</t>
    </rPh>
    <rPh sb="3" eb="4">
      <t>ゼン</t>
    </rPh>
    <rPh sb="8" eb="10">
      <t>コウモク</t>
    </rPh>
    <rPh sb="11" eb="13">
      <t>ゴウケイ</t>
    </rPh>
    <rPh sb="19" eb="21">
      <t>ヘンコウ</t>
    </rPh>
    <rPh sb="25" eb="26">
      <t>クダ</t>
    </rPh>
    <phoneticPr fontId="2"/>
  </si>
  <si>
    <r>
      <t>現金出納帳の入力出来る</t>
    </r>
    <r>
      <rPr>
        <sz val="16"/>
        <color rgb="FFFF0000"/>
        <rFont val="ＭＳ ゴシック"/>
        <family val="3"/>
        <charset val="128"/>
      </rPr>
      <t>項目は１ヶ月56件まで</t>
    </r>
    <r>
      <rPr>
        <sz val="16"/>
        <color theme="1"/>
        <rFont val="ＭＳ 明朝"/>
        <family val="1"/>
        <charset val="128"/>
      </rPr>
      <t>です。</t>
    </r>
    <rPh sb="0" eb="2">
      <t>ゲンキン</t>
    </rPh>
    <rPh sb="2" eb="5">
      <t>スイトウチョウ</t>
    </rPh>
    <rPh sb="6" eb="8">
      <t>ニュウリョク</t>
    </rPh>
    <rPh sb="8" eb="10">
      <t>デキ</t>
    </rPh>
    <rPh sb="11" eb="13">
      <t>コウモク</t>
    </rPh>
    <rPh sb="16" eb="17">
      <t>ゲツ</t>
    </rPh>
    <rPh sb="19" eb="20">
      <t>ケン</t>
    </rPh>
    <phoneticPr fontId="2"/>
  </si>
  <si>
    <r>
      <t>現金出納帳の</t>
    </r>
    <r>
      <rPr>
        <sz val="16"/>
        <color rgb="FFFF0000"/>
        <rFont val="ＭＳ ゴシック"/>
        <family val="3"/>
        <charset val="128"/>
      </rPr>
      <t>繰越は全てのシートにリンクしています</t>
    </r>
    <r>
      <rPr>
        <sz val="16"/>
        <color theme="1"/>
        <rFont val="ＭＳ 明朝"/>
        <family val="1"/>
        <charset val="128"/>
      </rPr>
      <t>ので、変更しないで下さい。</t>
    </r>
    <rPh sb="0" eb="2">
      <t>ゲンキン</t>
    </rPh>
    <rPh sb="2" eb="5">
      <t>スイトウチョウ</t>
    </rPh>
    <rPh sb="6" eb="8">
      <t>クリコシ</t>
    </rPh>
    <rPh sb="9" eb="10">
      <t>スベ</t>
    </rPh>
    <rPh sb="27" eb="29">
      <t>ヘンコウ</t>
    </rPh>
    <rPh sb="33" eb="34">
      <t>クダ</t>
    </rPh>
    <phoneticPr fontId="2"/>
  </si>
  <si>
    <r>
      <t>現金出納帳の</t>
    </r>
    <r>
      <rPr>
        <sz val="16"/>
        <color rgb="FFFF0000"/>
        <rFont val="ＭＳ ゴシック"/>
        <family val="3"/>
        <charset val="128"/>
      </rPr>
      <t>相手科目は、相手科目Noを入力すると反映</t>
    </r>
    <r>
      <rPr>
        <sz val="16"/>
        <color theme="1"/>
        <rFont val="ＭＳ 明朝"/>
        <family val="1"/>
        <charset val="128"/>
      </rPr>
      <t>されます。</t>
    </r>
    <rPh sb="0" eb="2">
      <t>ゲンキン</t>
    </rPh>
    <rPh sb="2" eb="5">
      <t>スイトウチョウ</t>
    </rPh>
    <rPh sb="6" eb="10">
      <t>アイテカモク</t>
    </rPh>
    <rPh sb="12" eb="16">
      <t>アイテカモク</t>
    </rPh>
    <rPh sb="19" eb="21">
      <t>ニュウリョク</t>
    </rPh>
    <rPh sb="24" eb="26">
      <t>ハンエイ</t>
    </rPh>
    <phoneticPr fontId="2"/>
  </si>
  <si>
    <t>さあ、現金出納帳１月のインデックスをクリックして始めましょう。</t>
    <rPh sb="3" eb="5">
      <t>ゲンキン</t>
    </rPh>
    <rPh sb="5" eb="8">
      <t>スイトウチョウ</t>
    </rPh>
    <rPh sb="9" eb="10">
      <t>ガツ</t>
    </rPh>
    <rPh sb="24" eb="25">
      <t>ハジ</t>
    </rPh>
    <phoneticPr fontId="2"/>
  </si>
  <si>
    <t>旅費交通費</t>
    <rPh sb="0" eb="2">
      <t>リョヒ</t>
    </rPh>
    <rPh sb="2" eb="5">
      <t>コウツウヒ</t>
    </rPh>
    <phoneticPr fontId="2"/>
  </si>
  <si>
    <r>
      <rPr>
        <sz val="16"/>
        <color rgb="FFFF0000"/>
        <rFont val="ＭＳ ゴシック"/>
        <family val="3"/>
        <charset val="128"/>
      </rPr>
      <t>勘定科目の変更を行う場合</t>
    </r>
    <r>
      <rPr>
        <sz val="16"/>
        <color theme="1"/>
        <rFont val="ＭＳ 明朝"/>
        <family val="1"/>
        <charset val="128"/>
      </rPr>
      <t>は、「勘定科目」シートで追加・変更して下さい。但し、コードのあるところだけです。</t>
    </r>
    <rPh sb="0" eb="2">
      <t>カンジョウ</t>
    </rPh>
    <rPh sb="2" eb="4">
      <t>カモク</t>
    </rPh>
    <rPh sb="5" eb="7">
      <t>ヘンコウ</t>
    </rPh>
    <rPh sb="8" eb="9">
      <t>オコナ</t>
    </rPh>
    <rPh sb="10" eb="12">
      <t>バアイ</t>
    </rPh>
    <rPh sb="15" eb="17">
      <t>カンジョウ</t>
    </rPh>
    <rPh sb="17" eb="19">
      <t>カモク</t>
    </rPh>
    <rPh sb="24" eb="26">
      <t>ツイカ</t>
    </rPh>
    <rPh sb="27" eb="29">
      <t>ヘンコウ</t>
    </rPh>
    <rPh sb="31" eb="32">
      <t>クダ</t>
    </rPh>
    <rPh sb="35" eb="36">
      <t>タダ</t>
    </rPh>
    <phoneticPr fontId="2"/>
  </si>
  <si>
    <t>事業主借</t>
    <rPh sb="0" eb="3">
      <t>ジギョウヌシ</t>
    </rPh>
    <rPh sb="3" eb="4">
      <t>カ</t>
    </rPh>
    <phoneticPr fontId="2"/>
  </si>
  <si>
    <t>事業主貸</t>
    <rPh sb="0" eb="3">
      <t>ジギョウヌシ</t>
    </rPh>
    <rPh sb="3" eb="4">
      <t>カ</t>
    </rPh>
    <phoneticPr fontId="2"/>
  </si>
  <si>
    <t>相手科目NO</t>
    <rPh sb="0" eb="2">
      <t>アイテ</t>
    </rPh>
    <rPh sb="2" eb="3">
      <t>カ</t>
    </rPh>
    <rPh sb="3" eb="4">
      <t>ボク</t>
    </rPh>
    <phoneticPr fontId="3"/>
  </si>
  <si>
    <r>
      <rPr>
        <sz val="16"/>
        <color rgb="FFFF0000"/>
        <rFont val="ＭＳ 明朝"/>
        <family val="1"/>
        <charset val="128"/>
      </rPr>
      <t>印刷時の注意</t>
    </r>
    <r>
      <rPr>
        <sz val="16"/>
        <color theme="1"/>
        <rFont val="ＭＳ 明朝"/>
        <family val="1"/>
        <charset val="128"/>
      </rPr>
      <t>　Ａ４で印刷できるように設定しておりますが、パソコンによって余白が多少違っています。余白を調整して下さい。</t>
    </r>
    <rPh sb="0" eb="2">
      <t>インサツ</t>
    </rPh>
    <rPh sb="2" eb="3">
      <t>ジ</t>
    </rPh>
    <rPh sb="4" eb="6">
      <t>チュウイ</t>
    </rPh>
    <rPh sb="10" eb="12">
      <t>インサツ</t>
    </rPh>
    <rPh sb="18" eb="20">
      <t>セッテイ</t>
    </rPh>
    <rPh sb="36" eb="38">
      <t>ヨハク</t>
    </rPh>
    <rPh sb="39" eb="41">
      <t>タショウ</t>
    </rPh>
    <rPh sb="41" eb="42">
      <t>チガ</t>
    </rPh>
    <rPh sb="48" eb="50">
      <t>ヨハク</t>
    </rPh>
    <rPh sb="51" eb="53">
      <t>チョウセイ</t>
    </rPh>
    <rPh sb="55" eb="56">
      <t>クダ</t>
    </rPh>
    <phoneticPr fontId="2"/>
  </si>
  <si>
    <t>注</t>
    <rPh sb="0" eb="1">
      <t>チュウ</t>
    </rPh>
    <phoneticPr fontId="2"/>
  </si>
  <si>
    <t>　ダブレット。スマートフォン・ＰＣで使えます。EXCELのプログラムを必ずご利用下さい。タブレット・スマートフォンでEXCELをダウンロードする場合は「PLAYストアー」から「EXCEL」を検索して無料のEXCELを選びダウンロードしましょう。
　なお、offce365をご利用の方は、Microsoftのホームページよりダウンロードしてご利用下さい。</t>
    <rPh sb="18" eb="19">
      <t>ツカ</t>
    </rPh>
    <rPh sb="35" eb="36">
      <t>カナラ</t>
    </rPh>
    <rPh sb="38" eb="40">
      <t>リヨウ</t>
    </rPh>
    <rPh sb="40" eb="41">
      <t>クダ</t>
    </rPh>
    <rPh sb="72" eb="74">
      <t>バアイ</t>
    </rPh>
    <rPh sb="95" eb="97">
      <t>ケンサク</t>
    </rPh>
    <rPh sb="99" eb="101">
      <t>ムリョウ</t>
    </rPh>
    <rPh sb="108" eb="109">
      <t>エラ</t>
    </rPh>
    <rPh sb="137" eb="139">
      <t>リヨウ</t>
    </rPh>
    <rPh sb="140" eb="141">
      <t>カタ</t>
    </rPh>
    <rPh sb="170" eb="172">
      <t>リヨウ</t>
    </rPh>
    <rPh sb="172" eb="173">
      <t>クダ</t>
    </rPh>
    <phoneticPr fontId="2"/>
  </si>
  <si>
    <r>
      <t>現金出納帳の</t>
    </r>
    <r>
      <rPr>
        <sz val="16"/>
        <color rgb="FFFF0000"/>
        <rFont val="ＭＳ ゴシック"/>
        <family val="3"/>
        <charset val="128"/>
      </rPr>
      <t xml:space="preserve">残高・相手科目欄は計算式が入っています。変更しないで下さい。
各月の集計欄も数式、行、列も変更しないで下さい。
</t>
    </r>
    <rPh sb="0" eb="2">
      <t>ゲンキン</t>
    </rPh>
    <rPh sb="2" eb="5">
      <t>スイトウチョウ</t>
    </rPh>
    <rPh sb="6" eb="8">
      <t>ザンダカ</t>
    </rPh>
    <rPh sb="9" eb="13">
      <t>アイテカモク</t>
    </rPh>
    <rPh sb="13" eb="14">
      <t>ラン</t>
    </rPh>
    <rPh sb="15" eb="18">
      <t>ケイサンシキ</t>
    </rPh>
    <rPh sb="19" eb="20">
      <t>ハイ</t>
    </rPh>
    <rPh sb="26" eb="28">
      <t>ヘンコウ</t>
    </rPh>
    <rPh sb="32" eb="33">
      <t>クダ</t>
    </rPh>
    <rPh sb="37" eb="39">
      <t>カクツキ</t>
    </rPh>
    <rPh sb="40" eb="42">
      <t>シュウケイ</t>
    </rPh>
    <rPh sb="42" eb="43">
      <t>ラン</t>
    </rPh>
    <rPh sb="44" eb="46">
      <t>スウシキ</t>
    </rPh>
    <rPh sb="47" eb="48">
      <t>ギョウ</t>
    </rPh>
    <rPh sb="49" eb="50">
      <t>レツ</t>
    </rPh>
    <rPh sb="51" eb="53">
      <t>ヘンコウ</t>
    </rPh>
    <rPh sb="57" eb="58">
      <t>クダ</t>
    </rPh>
    <phoneticPr fontId="2"/>
  </si>
  <si>
    <t>工賃</t>
    <rPh sb="0" eb="2">
      <t>コウチン</t>
    </rPh>
    <phoneticPr fontId="2"/>
  </si>
  <si>
    <t>ガソリン代</t>
    <rPh sb="4" eb="5">
      <t>ダイ</t>
    </rPh>
    <phoneticPr fontId="2"/>
  </si>
  <si>
    <t>令和     年　１　月度</t>
    <rPh sb="7" eb="8">
      <t>トシ</t>
    </rPh>
    <rPh sb="11" eb="13">
      <t>ガツド</t>
    </rPh>
    <rPh sb="12" eb="13">
      <t>ド</t>
    </rPh>
    <phoneticPr fontId="3"/>
  </si>
  <si>
    <t>令和     年　1 月度</t>
  </si>
  <si>
    <t>令和     年　２　月度</t>
    <rPh sb="7" eb="8">
      <t>トシ</t>
    </rPh>
    <rPh sb="11" eb="13">
      <t>ガツド</t>
    </rPh>
    <rPh sb="12" eb="13">
      <t>ド</t>
    </rPh>
    <phoneticPr fontId="3"/>
  </si>
  <si>
    <t>令和     年　2 月度</t>
  </si>
  <si>
    <t>令和     年　３　月度</t>
    <rPh sb="7" eb="8">
      <t>トシ</t>
    </rPh>
    <rPh sb="11" eb="13">
      <t>ガツド</t>
    </rPh>
    <rPh sb="12" eb="13">
      <t>ド</t>
    </rPh>
    <phoneticPr fontId="3"/>
  </si>
  <si>
    <t>令和     年　3 月度</t>
  </si>
  <si>
    <t>令和     年　４　月度</t>
    <rPh sb="7" eb="8">
      <t>トシ</t>
    </rPh>
    <rPh sb="11" eb="13">
      <t>ガツド</t>
    </rPh>
    <rPh sb="12" eb="13">
      <t>ド</t>
    </rPh>
    <phoneticPr fontId="3"/>
  </si>
  <si>
    <t>令和     年　4 月度</t>
  </si>
  <si>
    <t>令和     年　５　月度</t>
    <rPh sb="7" eb="8">
      <t>トシ</t>
    </rPh>
    <rPh sb="11" eb="13">
      <t>ガツド</t>
    </rPh>
    <rPh sb="12" eb="13">
      <t>ド</t>
    </rPh>
    <phoneticPr fontId="3"/>
  </si>
  <si>
    <t>令和     年　5 月度</t>
  </si>
  <si>
    <t>令和     年　６ 月度</t>
    <rPh sb="7" eb="8">
      <t>トシ</t>
    </rPh>
    <rPh sb="11" eb="13">
      <t>ガツド</t>
    </rPh>
    <rPh sb="12" eb="13">
      <t>ド</t>
    </rPh>
    <phoneticPr fontId="3"/>
  </si>
  <si>
    <t>令和     年　6 月度</t>
  </si>
  <si>
    <t>令和     年　7 月度</t>
  </si>
  <si>
    <t>令和     年　7 月度</t>
    <rPh sb="7" eb="8">
      <t>トシ</t>
    </rPh>
    <rPh sb="11" eb="13">
      <t>ガツド</t>
    </rPh>
    <rPh sb="12" eb="13">
      <t>ド</t>
    </rPh>
    <phoneticPr fontId="3"/>
  </si>
  <si>
    <t>令和     年　８ 月度</t>
    <rPh sb="7" eb="8">
      <t>トシ</t>
    </rPh>
    <rPh sb="11" eb="13">
      <t>ガツド</t>
    </rPh>
    <rPh sb="12" eb="13">
      <t>ド</t>
    </rPh>
    <phoneticPr fontId="3"/>
  </si>
  <si>
    <t>令和     年　8 月度</t>
  </si>
  <si>
    <t>令和     年　９　月度</t>
    <rPh sb="7" eb="8">
      <t>トシ</t>
    </rPh>
    <rPh sb="11" eb="13">
      <t>ガツド</t>
    </rPh>
    <rPh sb="12" eb="13">
      <t>ド</t>
    </rPh>
    <phoneticPr fontId="3"/>
  </si>
  <si>
    <t>令和     年　9 月度</t>
  </si>
  <si>
    <t>令和     年　１０　月度</t>
    <rPh sb="7" eb="8">
      <t>トシ</t>
    </rPh>
    <rPh sb="12" eb="14">
      <t>ガツド</t>
    </rPh>
    <rPh sb="13" eb="14">
      <t>ド</t>
    </rPh>
    <phoneticPr fontId="3"/>
  </si>
  <si>
    <t>令和     年　10 月度</t>
  </si>
  <si>
    <t>令和     年　１１　月度</t>
    <rPh sb="7" eb="8">
      <t>トシ</t>
    </rPh>
    <rPh sb="12" eb="14">
      <t>ガツド</t>
    </rPh>
    <rPh sb="13" eb="14">
      <t>ド</t>
    </rPh>
    <phoneticPr fontId="3"/>
  </si>
  <si>
    <t>令和     年 11 月度</t>
  </si>
  <si>
    <t>令和     年　１２　月度</t>
    <rPh sb="7" eb="8">
      <t>トシ</t>
    </rPh>
    <rPh sb="12" eb="14">
      <t>ガツド</t>
    </rPh>
    <rPh sb="13" eb="14">
      <t>ド</t>
    </rPh>
    <phoneticPr fontId="3"/>
  </si>
  <si>
    <t>令和     年　12 月度</t>
  </si>
  <si>
    <t>令和     年度</t>
  </si>
  <si>
    <t>銀行勘定帳（○○○○銀行）</t>
    <rPh sb="0" eb="2">
      <t>ギンコウ</t>
    </rPh>
    <rPh sb="2" eb="4">
      <t>カンジョウ</t>
    </rPh>
    <rPh sb="4" eb="5">
      <t>チョウ</t>
    </rPh>
    <rPh sb="10" eb="12">
      <t>ギンコウ</t>
    </rPh>
    <phoneticPr fontId="3"/>
  </si>
  <si>
    <t>現金出納帳・銀行勘定帳
操作の説明</t>
    <rPh sb="0" eb="2">
      <t>ゲンキン</t>
    </rPh>
    <rPh sb="2" eb="5">
      <t>スイトウチョウ</t>
    </rPh>
    <rPh sb="6" eb="10">
      <t>ギンコウカンジョウ</t>
    </rPh>
    <rPh sb="10" eb="11">
      <t>チョウ</t>
    </rPh>
    <rPh sb="12" eb="14">
      <t>ソウサ</t>
    </rPh>
    <rPh sb="15" eb="17">
      <t>セツメイ</t>
    </rPh>
    <phoneticPr fontId="2"/>
  </si>
  <si>
    <t>各月の科目毎の集計は、現金と銀行勘定帳の合算になっています。１行のは同一科目で入力して下さい。</t>
    <rPh sb="0" eb="2">
      <t>カクツキ</t>
    </rPh>
    <rPh sb="3" eb="5">
      <t>カモク</t>
    </rPh>
    <rPh sb="5" eb="6">
      <t>ゴト</t>
    </rPh>
    <rPh sb="7" eb="9">
      <t>シュウケイ</t>
    </rPh>
    <rPh sb="11" eb="13">
      <t>ゲンキン</t>
    </rPh>
    <rPh sb="14" eb="18">
      <t>ギンコウカンジョウ</t>
    </rPh>
    <rPh sb="18" eb="19">
      <t>チョウ</t>
    </rPh>
    <rPh sb="20" eb="22">
      <t>ガッサン</t>
    </rPh>
    <rPh sb="31" eb="32">
      <t>ギョウ</t>
    </rPh>
    <rPh sb="34" eb="36">
      <t>ドウイツ</t>
    </rPh>
    <rPh sb="36" eb="38">
      <t>カモク</t>
    </rPh>
    <rPh sb="39" eb="41">
      <t>ニュウリョク</t>
    </rPh>
    <rPh sb="43" eb="44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</si>
</sst>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&quot;（&quot;General&quot;）&quot;"/>
  </numFmts>
  <fonts count="18" x14ac:knownFonts="1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6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u val="double"/>
      <sz val="1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6"/>
      <color theme="1"/>
      <name val="ＭＳ 明朝"/>
      <family val="1"/>
      <charset val="128"/>
    </font>
    <font>
      <sz val="16"/>
      <color rgb="FFFF0000"/>
      <name val="ＭＳ ゴシック"/>
      <family val="3"/>
      <charset val="128"/>
    </font>
    <font>
      <sz val="22"/>
      <color theme="1"/>
      <name val="ＭＳ 明朝"/>
      <family val="2"/>
      <charset val="128"/>
    </font>
    <font>
      <sz val="22"/>
      <color theme="1"/>
      <name val="ＭＳ 明朝"/>
      <family val="1"/>
      <charset val="128"/>
    </font>
    <font>
      <sz val="18"/>
      <color rgb="FF002060"/>
      <name val="ＭＳ ゴシック"/>
      <family val="3"/>
      <charset val="128"/>
    </font>
    <font>
      <sz val="16"/>
      <color rgb="FFFF0000"/>
      <name val="ＭＳ 明朝"/>
      <family val="1"/>
      <charset val="128"/>
    </font>
    <font>
      <sz val="16"/>
      <color theme="1"/>
      <name val="ＭＳ 明朝"/>
      <family val="2"/>
      <charset val="128"/>
    </font>
    <font>
      <sz val="14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00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theme="3"/>
      </left>
      <right style="thin">
        <color indexed="64"/>
      </right>
      <top style="medium">
        <color theme="3"/>
      </top>
      <bottom style="medium">
        <color theme="3"/>
      </bottom>
      <diagonal/>
    </border>
    <border>
      <left style="thin">
        <color indexed="64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 style="thin">
        <color indexed="64"/>
      </bottom>
      <diagonal/>
    </border>
    <border>
      <left/>
      <right style="medium">
        <color theme="3"/>
      </right>
      <top style="medium">
        <color theme="3"/>
      </top>
      <bottom style="thin">
        <color indexed="64"/>
      </bottom>
      <diagonal/>
    </border>
    <border>
      <left style="medium">
        <color theme="3"/>
      </left>
      <right/>
      <top style="thin">
        <color indexed="64"/>
      </top>
      <bottom style="thin">
        <color indexed="64"/>
      </bottom>
      <diagonal/>
    </border>
    <border>
      <left/>
      <right style="medium">
        <color theme="3"/>
      </right>
      <top style="thin">
        <color indexed="64"/>
      </top>
      <bottom style="thin">
        <color indexed="64"/>
      </bottom>
      <diagonal/>
    </border>
    <border>
      <left style="medium">
        <color theme="3"/>
      </left>
      <right/>
      <top style="thin">
        <color indexed="64"/>
      </top>
      <bottom style="medium">
        <color theme="3"/>
      </bottom>
      <diagonal/>
    </border>
    <border>
      <left/>
      <right style="medium">
        <color theme="3"/>
      </right>
      <top style="thin">
        <color indexed="64"/>
      </top>
      <bottom style="medium">
        <color theme="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16" xfId="0" applyFont="1" applyBorder="1">
      <alignment vertical="center"/>
    </xf>
    <xf numFmtId="38" fontId="8" fillId="0" borderId="35" xfId="1" applyFont="1" applyBorder="1">
      <alignment vertical="center"/>
    </xf>
    <xf numFmtId="0" fontId="8" fillId="0" borderId="10" xfId="0" applyFont="1" applyBorder="1">
      <alignment vertical="center"/>
    </xf>
    <xf numFmtId="38" fontId="8" fillId="0" borderId="11" xfId="1" applyFont="1" applyBorder="1">
      <alignment vertical="center"/>
    </xf>
    <xf numFmtId="0" fontId="8" fillId="0" borderId="22" xfId="0" applyFont="1" applyBorder="1">
      <alignment vertical="center"/>
    </xf>
    <xf numFmtId="38" fontId="5" fillId="0" borderId="11" xfId="1" applyFont="1" applyBorder="1">
      <alignment vertical="center"/>
    </xf>
    <xf numFmtId="0" fontId="8" fillId="0" borderId="4" xfId="0" applyFont="1" applyBorder="1">
      <alignment vertical="center"/>
    </xf>
    <xf numFmtId="0" fontId="8" fillId="0" borderId="1" xfId="0" applyFont="1" applyBorder="1">
      <alignment vertical="center"/>
    </xf>
    <xf numFmtId="38" fontId="8" fillId="0" borderId="1" xfId="1" applyFont="1" applyBorder="1">
      <alignment vertical="center"/>
    </xf>
    <xf numFmtId="38" fontId="8" fillId="0" borderId="36" xfId="1" applyFont="1" applyBorder="1">
      <alignment vertical="center"/>
    </xf>
    <xf numFmtId="38" fontId="8" fillId="0" borderId="5" xfId="1" applyFont="1" applyBorder="1">
      <alignment vertical="center"/>
    </xf>
    <xf numFmtId="0" fontId="8" fillId="0" borderId="17" xfId="0" applyFont="1" applyBorder="1">
      <alignment vertical="center"/>
    </xf>
    <xf numFmtId="38" fontId="5" fillId="0" borderId="5" xfId="1" applyFont="1" applyBorder="1">
      <alignment vertical="center"/>
    </xf>
    <xf numFmtId="0" fontId="8" fillId="0" borderId="6" xfId="0" applyFont="1" applyBorder="1">
      <alignment vertical="center"/>
    </xf>
    <xf numFmtId="0" fontId="8" fillId="0" borderId="21" xfId="0" applyFont="1" applyBorder="1">
      <alignment vertical="center"/>
    </xf>
    <xf numFmtId="38" fontId="8" fillId="0" borderId="21" xfId="1" applyFont="1" applyBorder="1">
      <alignment vertical="center"/>
    </xf>
    <xf numFmtId="0" fontId="8" fillId="0" borderId="36" xfId="0" applyFont="1" applyBorder="1">
      <alignment vertical="center"/>
    </xf>
    <xf numFmtId="0" fontId="8" fillId="0" borderId="5" xfId="0" applyFont="1" applyBorder="1">
      <alignment vertical="center"/>
    </xf>
    <xf numFmtId="0" fontId="5" fillId="0" borderId="5" xfId="0" applyFont="1" applyBorder="1">
      <alignment vertical="center"/>
    </xf>
    <xf numFmtId="0" fontId="8" fillId="0" borderId="39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40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38" fontId="5" fillId="0" borderId="16" xfId="1" applyFont="1" applyBorder="1">
      <alignment vertical="center"/>
    </xf>
    <xf numFmtId="0" fontId="5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 shrinkToFit="1"/>
    </xf>
    <xf numFmtId="0" fontId="8" fillId="0" borderId="1" xfId="0" applyFont="1" applyBorder="1" applyAlignment="1">
      <alignment vertical="center" shrinkToFit="1"/>
    </xf>
    <xf numFmtId="38" fontId="5" fillId="0" borderId="1" xfId="1" applyFont="1" applyBorder="1">
      <alignment vertical="center"/>
    </xf>
    <xf numFmtId="0" fontId="5" fillId="0" borderId="26" xfId="0" applyFont="1" applyBorder="1">
      <alignment vertical="center"/>
    </xf>
    <xf numFmtId="0" fontId="5" fillId="0" borderId="26" xfId="0" applyFont="1" applyBorder="1" applyAlignment="1">
      <alignment vertical="center" shrinkToFit="1"/>
    </xf>
    <xf numFmtId="38" fontId="5" fillId="0" borderId="26" xfId="1" applyFont="1" applyBorder="1">
      <alignment vertical="center"/>
    </xf>
    <xf numFmtId="0" fontId="8" fillId="0" borderId="27" xfId="0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 shrinkToFit="1"/>
    </xf>
    <xf numFmtId="0" fontId="5" fillId="0" borderId="5" xfId="0" applyFont="1" applyBorder="1" applyAlignment="1">
      <alignment horizontal="justify" vertical="center" shrinkToFit="1"/>
    </xf>
    <xf numFmtId="0" fontId="5" fillId="0" borderId="5" xfId="0" applyFont="1" applyBorder="1" applyAlignment="1">
      <alignment horizontal="justify" vertical="center"/>
    </xf>
    <xf numFmtId="0" fontId="5" fillId="0" borderId="9" xfId="0" applyFont="1" applyBorder="1" applyAlignment="1">
      <alignment horizontal="justify" vertical="center"/>
    </xf>
    <xf numFmtId="0" fontId="14" fillId="2" borderId="0" xfId="0" applyFont="1" applyFill="1" applyAlignment="1">
      <alignment vertical="center" wrapText="1"/>
    </xf>
    <xf numFmtId="0" fontId="5" fillId="0" borderId="1" xfId="0" applyFont="1" applyBorder="1" applyAlignment="1">
      <alignment vertical="top"/>
    </xf>
    <xf numFmtId="176" fontId="10" fillId="0" borderId="47" xfId="0" applyNumberFormat="1" applyFont="1" applyBorder="1" applyAlignment="1">
      <alignment vertical="center" wrapText="1"/>
    </xf>
    <xf numFmtId="0" fontId="10" fillId="0" borderId="48" xfId="0" applyFont="1" applyBorder="1" applyAlignment="1">
      <alignment vertical="center" wrapText="1"/>
    </xf>
    <xf numFmtId="176" fontId="10" fillId="0" borderId="49" xfId="0" applyNumberFormat="1" applyFont="1" applyBorder="1" applyAlignment="1">
      <alignment vertical="center" wrapText="1"/>
    </xf>
    <xf numFmtId="0" fontId="10" fillId="0" borderId="50" xfId="0" applyFont="1" applyBorder="1" applyAlignment="1">
      <alignment vertical="center" wrapText="1"/>
    </xf>
    <xf numFmtId="176" fontId="10" fillId="0" borderId="51" xfId="0" applyNumberFormat="1" applyFont="1" applyBorder="1" applyAlignment="1">
      <alignment vertical="center" wrapText="1"/>
    </xf>
    <xf numFmtId="0" fontId="10" fillId="0" borderId="52" xfId="0" applyFont="1" applyBorder="1" applyAlignment="1">
      <alignment vertical="center" wrapText="1"/>
    </xf>
    <xf numFmtId="0" fontId="5" fillId="3" borderId="35" xfId="0" applyFont="1" applyFill="1" applyBorder="1" applyAlignment="1">
      <alignment vertical="center" shrinkToFit="1"/>
    </xf>
    <xf numFmtId="0" fontId="5" fillId="3" borderId="36" xfId="0" applyFont="1" applyFill="1" applyBorder="1" applyAlignment="1">
      <alignment horizontal="justify" vertical="center" shrinkToFit="1"/>
    </xf>
    <xf numFmtId="0" fontId="5" fillId="3" borderId="36" xfId="0" applyFont="1" applyFill="1" applyBorder="1" applyAlignment="1">
      <alignment horizontal="justify" vertical="center"/>
    </xf>
    <xf numFmtId="0" fontId="5" fillId="3" borderId="37" xfId="0" applyFont="1" applyFill="1" applyBorder="1" applyAlignment="1">
      <alignment horizontal="justify" vertical="center"/>
    </xf>
    <xf numFmtId="0" fontId="5" fillId="3" borderId="29" xfId="0" applyFont="1" applyFill="1" applyBorder="1">
      <alignment vertical="center"/>
    </xf>
    <xf numFmtId="38" fontId="5" fillId="3" borderId="16" xfId="1" applyFont="1" applyFill="1" applyBorder="1">
      <alignment vertical="center"/>
    </xf>
    <xf numFmtId="38" fontId="5" fillId="3" borderId="1" xfId="1" applyFont="1" applyFill="1" applyBorder="1">
      <alignment vertical="center"/>
    </xf>
    <xf numFmtId="38" fontId="5" fillId="3" borderId="26" xfId="1" applyFont="1" applyFill="1" applyBorder="1">
      <alignment vertical="center"/>
    </xf>
    <xf numFmtId="38" fontId="5" fillId="3" borderId="27" xfId="1" applyFont="1" applyFill="1" applyBorder="1">
      <alignment vertical="center"/>
    </xf>
    <xf numFmtId="0" fontId="5" fillId="3" borderId="27" xfId="0" applyFont="1" applyFill="1" applyBorder="1">
      <alignment vertical="center"/>
    </xf>
    <xf numFmtId="0" fontId="5" fillId="3" borderId="11" xfId="0" applyFont="1" applyFill="1" applyBorder="1" applyAlignment="1">
      <alignment vertical="center" shrinkToFit="1"/>
    </xf>
    <xf numFmtId="0" fontId="5" fillId="3" borderId="5" xfId="0" applyFont="1" applyFill="1" applyBorder="1" applyAlignment="1">
      <alignment horizontal="justify" vertical="center" shrinkToFit="1"/>
    </xf>
    <xf numFmtId="0" fontId="5" fillId="3" borderId="5" xfId="0" applyFont="1" applyFill="1" applyBorder="1" applyAlignment="1">
      <alignment horizontal="justify" vertical="center"/>
    </xf>
    <xf numFmtId="0" fontId="5" fillId="3" borderId="9" xfId="0" applyFont="1" applyFill="1" applyBorder="1" applyAlignment="1">
      <alignment horizontal="justify" vertical="center"/>
    </xf>
    <xf numFmtId="0" fontId="5" fillId="0" borderId="24" xfId="0" applyFont="1" applyBorder="1" applyAlignment="1">
      <alignment vertical="top"/>
    </xf>
    <xf numFmtId="0" fontId="5" fillId="0" borderId="21" xfId="0" applyFont="1" applyBorder="1" applyAlignment="1">
      <alignment vertical="top"/>
    </xf>
    <xf numFmtId="0" fontId="5" fillId="0" borderId="24" xfId="0" applyFont="1" applyBorder="1">
      <alignment vertical="center"/>
    </xf>
    <xf numFmtId="0" fontId="0" fillId="3" borderId="16" xfId="0" applyFill="1" applyBorder="1">
      <alignment vertical="center"/>
    </xf>
    <xf numFmtId="0" fontId="0" fillId="3" borderId="1" xfId="0" applyFill="1" applyBorder="1">
      <alignment vertical="center"/>
    </xf>
    <xf numFmtId="0" fontId="0" fillId="3" borderId="26" xfId="0" applyFill="1" applyBorder="1">
      <alignment vertical="center"/>
    </xf>
    <xf numFmtId="0" fontId="0" fillId="3" borderId="21" xfId="0" applyFill="1" applyBorder="1">
      <alignment vertical="center"/>
    </xf>
    <xf numFmtId="0" fontId="0" fillId="3" borderId="28" xfId="0" applyFill="1" applyBorder="1">
      <alignment vertical="center"/>
    </xf>
    <xf numFmtId="0" fontId="16" fillId="0" borderId="53" xfId="0" applyFont="1" applyBorder="1" applyAlignment="1">
      <alignment horizontal="center" vertical="center"/>
    </xf>
    <xf numFmtId="0" fontId="10" fillId="0" borderId="54" xfId="0" applyFont="1" applyBorder="1" applyAlignment="1">
      <alignment vertical="center" wrapText="1"/>
    </xf>
    <xf numFmtId="0" fontId="5" fillId="0" borderId="4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44" xfId="0" applyFont="1" applyBorder="1" applyAlignment="1">
      <alignment horizontal="center" vertical="center" wrapText="1"/>
    </xf>
    <xf numFmtId="38" fontId="5" fillId="0" borderId="44" xfId="1" applyFont="1" applyFill="1" applyBorder="1">
      <alignment vertical="center"/>
    </xf>
    <xf numFmtId="0" fontId="5" fillId="0" borderId="44" xfId="0" applyFont="1" applyBorder="1">
      <alignment vertical="center"/>
    </xf>
    <xf numFmtId="0" fontId="5" fillId="3" borderId="54" xfId="0" applyFont="1" applyFill="1" applyBorder="1">
      <alignment vertical="center"/>
    </xf>
    <xf numFmtId="0" fontId="12" fillId="0" borderId="45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  <xf numFmtId="0" fontId="17" fillId="4" borderId="0" xfId="0" applyFont="1" applyFill="1" applyAlignment="1">
      <alignment vertical="center" wrapText="1"/>
    </xf>
    <xf numFmtId="0" fontId="0" fillId="0" borderId="13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6" fontId="5" fillId="0" borderId="12" xfId="2" applyFont="1" applyBorder="1" applyAlignment="1">
      <alignment horizontal="center" vertical="center"/>
    </xf>
    <xf numFmtId="6" fontId="5" fillId="0" borderId="25" xfId="2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top"/>
    </xf>
    <xf numFmtId="0" fontId="5" fillId="0" borderId="18" xfId="0" applyFont="1" applyBorder="1" applyAlignment="1">
      <alignment horizontal="center" vertical="top"/>
    </xf>
    <xf numFmtId="0" fontId="5" fillId="0" borderId="23" xfId="0" applyFont="1" applyBorder="1" applyAlignment="1">
      <alignment horizontal="center" vertical="top"/>
    </xf>
    <xf numFmtId="0" fontId="5" fillId="0" borderId="4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6" fontId="5" fillId="0" borderId="55" xfId="2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6" fontId="5" fillId="0" borderId="33" xfId="2" applyFont="1" applyBorder="1" applyAlignment="1">
      <alignment horizontal="center" vertical="center"/>
    </xf>
    <xf numFmtId="6" fontId="5" fillId="0" borderId="34" xfId="2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top"/>
    </xf>
    <xf numFmtId="0" fontId="5" fillId="0" borderId="43" xfId="0" applyFont="1" applyBorder="1" applyAlignment="1">
      <alignment horizontal="center" vertical="top"/>
    </xf>
    <xf numFmtId="0" fontId="5" fillId="0" borderId="24" xfId="0" applyFont="1" applyBorder="1" applyAlignment="1">
      <alignment horizontal="center" vertical="top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colors>
    <mruColors>
      <color rgb="FFCCE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323850</xdr:colOff>
      <xdr:row>3</xdr:row>
      <xdr:rowOff>800100</xdr:rowOff>
    </xdr:from>
    <xdr:to>
      <xdr:col>2</xdr:col>
      <xdr:colOff>819150</xdr:colOff>
      <xdr:row>3</xdr:row>
      <xdr:rowOff>1143000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98550" y="2476500"/>
          <a:ext cx="495300" cy="342900"/>
        </a:xfrm>
        <a:prstGeom prst="rect">
          <a:avLst/>
        </a:prstGeom>
        <a:solidFill>
          <a:srgbClr val="CCECFF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971550</xdr:colOff>
      <xdr:row>3</xdr:row>
      <xdr:rowOff>825500</xdr:rowOff>
    </xdr:from>
    <xdr:to>
      <xdr:col>2</xdr:col>
      <xdr:colOff>3638550</xdr:colOff>
      <xdr:row>3</xdr:row>
      <xdr:rowOff>1149350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746250" y="2501900"/>
          <a:ext cx="2667000" cy="323850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水色に塗られたところは書き込まないこと。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400050</xdr:colOff>
      <xdr:row>2</xdr:row>
      <xdr:rowOff>88900</xdr:rowOff>
    </xdr:from>
    <xdr:to>
      <xdr:col>4</xdr:col>
      <xdr:colOff>552450</xdr:colOff>
      <xdr:row>29</xdr:row>
      <xdr:rowOff>82550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806700" y="425450"/>
          <a:ext cx="762000" cy="4464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　</a:t>
          </a:r>
          <a:r>
            <a:rPr kumimoji="1" lang="ja-JP" altLang="en-US" sz="1100" b="1">
              <a:solidFill>
                <a:srgbClr val="FF0000"/>
              </a:solidFill>
            </a:rPr>
            <a:t>勘定科目は自由に変更出来ます</a:t>
          </a:r>
          <a:r>
            <a:rPr kumimoji="1" lang="ja-JP" altLang="en-US" sz="1100"/>
            <a:t>。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但し、</a:t>
          </a:r>
          <a:r>
            <a:rPr kumimoji="1" lang="ja-JP" altLang="en-US" sz="1100" b="1">
              <a:solidFill>
                <a:srgbClr val="FF0000"/>
              </a:solidFill>
              <a:latin typeface="+mn-ea"/>
              <a:ea typeface="+mn-ea"/>
            </a:rPr>
            <a:t>勘定科目の番号は変更しないで下さい。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全シートに影響し集計が狂ってしまいます。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0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t"/>
      <a:lstStyle>
        <a:defPPr>
          <a:defRPr kumimoji="1"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16"/>
  <sheetViews>
    <sheetView tabSelected="1" view="pageLayout" zoomScaleNormal="100" workbookViewId="0">
      <selection activeCell="C18" sqref="C18"/>
    </sheetView>
  </sheetViews>
  <sheetFormatPr defaultRowHeight="13.2" x14ac:dyDescent="0.2"/>
  <cols>
    <col min="1" max="1" width="2.33203125" customWidth="1"/>
    <col min="3" max="3" width="75.44140625" customWidth="1"/>
  </cols>
  <sheetData>
    <row r="1" spans="2:3" ht="56.25" customHeight="1" thickBot="1" x14ac:dyDescent="0.25">
      <c r="B1" s="92" t="s">
        <v>108</v>
      </c>
      <c r="C1" s="93"/>
    </row>
    <row r="2" spans="2:3" ht="57.6" x14ac:dyDescent="0.2">
      <c r="B2" s="55"/>
      <c r="C2" s="56" t="s">
        <v>72</v>
      </c>
    </row>
    <row r="3" spans="2:3" ht="38.4" x14ac:dyDescent="0.2">
      <c r="B3" s="57">
        <f>B2+1</f>
        <v>1</v>
      </c>
      <c r="C3" s="58" t="s">
        <v>67</v>
      </c>
    </row>
    <row r="4" spans="2:3" ht="115.2" x14ac:dyDescent="0.2">
      <c r="B4" s="57">
        <f t="shared" ref="B4:B8" si="0">B3+1</f>
        <v>2</v>
      </c>
      <c r="C4" s="58" t="s">
        <v>79</v>
      </c>
    </row>
    <row r="5" spans="2:3" ht="38.4" x14ac:dyDescent="0.2">
      <c r="B5" s="57">
        <f t="shared" si="0"/>
        <v>3</v>
      </c>
      <c r="C5" s="58" t="s">
        <v>66</v>
      </c>
    </row>
    <row r="6" spans="2:3" ht="38.4" x14ac:dyDescent="0.2">
      <c r="B6" s="57">
        <f t="shared" si="0"/>
        <v>4</v>
      </c>
      <c r="C6" s="58" t="s">
        <v>68</v>
      </c>
    </row>
    <row r="7" spans="2:3" ht="38.4" x14ac:dyDescent="0.2">
      <c r="B7" s="57">
        <f t="shared" si="0"/>
        <v>5</v>
      </c>
      <c r="C7" s="58" t="s">
        <v>69</v>
      </c>
    </row>
    <row r="8" spans="2:3" ht="58.2" thickBot="1" x14ac:dyDescent="0.25">
      <c r="B8" s="59">
        <f t="shared" si="0"/>
        <v>6</v>
      </c>
      <c r="C8" s="60" t="s">
        <v>76</v>
      </c>
    </row>
    <row r="9" spans="2:3" ht="13.8" thickBot="1" x14ac:dyDescent="0.25"/>
    <row r="10" spans="2:3" ht="135" thickBot="1" x14ac:dyDescent="0.25">
      <c r="B10" s="83" t="s">
        <v>77</v>
      </c>
      <c r="C10" s="84" t="s">
        <v>78</v>
      </c>
    </row>
    <row r="12" spans="2:3" ht="42" x14ac:dyDescent="0.2">
      <c r="C12" s="53" t="s">
        <v>70</v>
      </c>
    </row>
    <row r="14" spans="2:3" x14ac:dyDescent="0.2">
      <c r="C14" s="94" t="s">
        <v>109</v>
      </c>
    </row>
    <row r="15" spans="2:3" x14ac:dyDescent="0.2">
      <c r="C15" s="94"/>
    </row>
    <row r="16" spans="2:3" x14ac:dyDescent="0.2">
      <c r="C16" s="94"/>
    </row>
  </sheetData>
  <mergeCells count="2">
    <mergeCell ref="B1:C1"/>
    <mergeCell ref="C14:C16"/>
  </mergeCells>
  <phoneticPr fontId="2"/>
  <pageMargins left="0.7" right="0.7" top="0.75" bottom="0.75" header="0.3" footer="0.3"/>
  <pageSetup paperSize="9" orientation="portrait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69"/>
  <sheetViews>
    <sheetView view="pageLayout" topLeftCell="A34" zoomScaleNormal="100" workbookViewId="0">
      <selection activeCell="A36" sqref="A36:XFD38"/>
    </sheetView>
  </sheetViews>
  <sheetFormatPr defaultColWidth="8.88671875" defaultRowHeight="13.2" x14ac:dyDescent="0.2"/>
  <cols>
    <col min="1" max="2" width="3.44140625" bestFit="1" customWidth="1"/>
    <col min="3" max="3" width="5.44140625" bestFit="1" customWidth="1"/>
    <col min="4" max="4" width="11.5546875" bestFit="1" customWidth="1"/>
    <col min="5" max="5" width="24.44140625" customWidth="1"/>
    <col min="6" max="8" width="11" customWidth="1"/>
    <col min="9" max="9" width="5.88671875" customWidth="1"/>
    <col min="10" max="10" width="11.5546875" bestFit="1" customWidth="1"/>
    <col min="11" max="11" width="4.33203125" customWidth="1"/>
    <col min="12" max="13" width="9.109375" customWidth="1"/>
    <col min="14" max="14" width="4.33203125" customWidth="1"/>
    <col min="15" max="16" width="9.109375" customWidth="1"/>
    <col min="17" max="17" width="4.33203125" customWidth="1"/>
    <col min="18" max="18" width="11" customWidth="1"/>
    <col min="19" max="19" width="9.109375" customWidth="1"/>
    <col min="20" max="20" width="4.33203125" customWidth="1"/>
    <col min="21" max="21" width="13.109375" customWidth="1"/>
    <col min="22" max="22" width="9.109375" customWidth="1"/>
  </cols>
  <sheetData>
    <row r="1" spans="1:22" ht="21" x14ac:dyDescent="0.2">
      <c r="A1" s="11"/>
      <c r="B1" s="11"/>
      <c r="C1" s="98" t="s">
        <v>48</v>
      </c>
      <c r="D1" s="98"/>
      <c r="E1" s="98"/>
      <c r="F1" s="98"/>
      <c r="G1" s="98"/>
      <c r="H1" s="98"/>
      <c r="I1" s="98"/>
      <c r="J1" s="98"/>
      <c r="K1" s="134" t="s">
        <v>62</v>
      </c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</row>
    <row r="2" spans="1:22" ht="21" x14ac:dyDescent="0.2">
      <c r="A2" s="11"/>
      <c r="B2" s="11"/>
      <c r="C2" s="11"/>
      <c r="D2" s="12"/>
      <c r="E2" s="12"/>
      <c r="F2" s="12"/>
      <c r="G2" s="12"/>
      <c r="H2" s="12"/>
      <c r="I2" s="11"/>
      <c r="J2" s="11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</row>
    <row r="3" spans="1:22" x14ac:dyDescent="0.2">
      <c r="A3" s="11"/>
      <c r="B3" s="135" t="s">
        <v>96</v>
      </c>
      <c r="C3" s="135"/>
      <c r="D3" s="135"/>
      <c r="E3" s="135"/>
      <c r="F3" s="135"/>
      <c r="G3" s="135"/>
      <c r="H3" s="135"/>
      <c r="I3" s="135"/>
      <c r="J3" s="135"/>
      <c r="K3" s="135" t="s">
        <v>97</v>
      </c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</row>
    <row r="4" spans="1:22" ht="13.8" thickBot="1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</row>
    <row r="5" spans="1:22" ht="13.5" customHeight="1" x14ac:dyDescent="0.2">
      <c r="A5" s="117" t="s">
        <v>49</v>
      </c>
      <c r="B5" s="118"/>
      <c r="C5" s="119" t="s">
        <v>60</v>
      </c>
      <c r="D5" s="120" t="s">
        <v>50</v>
      </c>
      <c r="E5" s="120" t="s">
        <v>51</v>
      </c>
      <c r="F5" s="120" t="s">
        <v>52</v>
      </c>
      <c r="G5" s="120" t="s">
        <v>53</v>
      </c>
      <c r="H5" s="120" t="s">
        <v>54</v>
      </c>
      <c r="I5" s="104" t="s">
        <v>65</v>
      </c>
      <c r="J5" s="138" t="s">
        <v>56</v>
      </c>
      <c r="K5" s="126" t="s">
        <v>26</v>
      </c>
      <c r="L5" s="127"/>
      <c r="M5" s="127"/>
      <c r="N5" s="127" t="s">
        <v>35</v>
      </c>
      <c r="O5" s="127"/>
      <c r="P5" s="136"/>
      <c r="Q5" s="126" t="s">
        <v>34</v>
      </c>
      <c r="R5" s="127"/>
      <c r="S5" s="128"/>
      <c r="T5" s="132" t="s">
        <v>47</v>
      </c>
      <c r="U5" s="127"/>
      <c r="V5" s="128"/>
    </row>
    <row r="6" spans="1:22" ht="13.8" thickBot="1" x14ac:dyDescent="0.25">
      <c r="A6" s="36" t="s">
        <v>57</v>
      </c>
      <c r="B6" s="37" t="s">
        <v>58</v>
      </c>
      <c r="C6" s="114"/>
      <c r="D6" s="116"/>
      <c r="E6" s="116"/>
      <c r="F6" s="116"/>
      <c r="G6" s="116"/>
      <c r="H6" s="116"/>
      <c r="I6" s="105"/>
      <c r="J6" s="139"/>
      <c r="K6" s="129"/>
      <c r="L6" s="130"/>
      <c r="M6" s="130"/>
      <c r="N6" s="130"/>
      <c r="O6" s="130"/>
      <c r="P6" s="137"/>
      <c r="Q6" s="129"/>
      <c r="R6" s="130"/>
      <c r="S6" s="131"/>
      <c r="T6" s="133"/>
      <c r="U6" s="130"/>
      <c r="V6" s="131"/>
    </row>
    <row r="7" spans="1:22" ht="24" x14ac:dyDescent="0.2">
      <c r="A7" s="117"/>
      <c r="B7" s="121"/>
      <c r="C7" s="121"/>
      <c r="D7" s="118"/>
      <c r="E7" s="38" t="s">
        <v>59</v>
      </c>
      <c r="F7" s="39"/>
      <c r="G7" s="39"/>
      <c r="H7" s="66">
        <f>現金出納帳７月!H35</f>
        <v>15200</v>
      </c>
      <c r="I7" s="40"/>
      <c r="J7" s="61"/>
      <c r="K7" s="123" t="s">
        <v>63</v>
      </c>
      <c r="L7" s="124"/>
      <c r="M7" s="125"/>
      <c r="N7" s="13">
        <v>201</v>
      </c>
      <c r="O7" s="13" t="str">
        <f>IF(LOOKUP(N7,勘定科目!$B$2:$B$70,勘定科目!$C$2:$C$70)=0,"",LOOKUP(N7,勘定科目!$B$2:$B$70,勘定科目!$C$2:$C$70))</f>
        <v>売上</v>
      </c>
      <c r="P7" s="14">
        <f t="shared" ref="P7:P18" si="0">SUMIF($J$8:$J$34,O7,$F$8:$F$34)+SUMIF($J$42:$J$68,O7,$F$42:$F$68)</f>
        <v>0</v>
      </c>
      <c r="Q7" s="15">
        <v>301</v>
      </c>
      <c r="R7" s="13" t="str">
        <f>IF(LOOKUP(Q7,勘定科目!$B$2:$B$70,勘定科目!$C$2:$C$70)=0,"",LOOKUP(Q7,勘定科目!$B$2:$B$70,勘定科目!$C$2:$C$70))</f>
        <v>仕入</v>
      </c>
      <c r="S7" s="16">
        <f t="shared" ref="S7:S32" si="1">SUMIF($J$8:$J$34,R7,$G$8:$G$34)+SUMIF($J$42:$J$68,R7,$G$42:$G$68)</f>
        <v>0</v>
      </c>
      <c r="T7" s="17">
        <v>401</v>
      </c>
      <c r="U7" s="13" t="str">
        <f>IF(LOOKUP(T7,勘定科目!$B$2:$B$70,勘定科目!$C$2:$C$70)=0,"",LOOKUP(T7,勘定科目!$B$2:$B$70,勘定科目!$C$2:$C$70))</f>
        <v>租税公課</v>
      </c>
      <c r="V7" s="18">
        <f t="shared" ref="V7:V27" si="2">SUMIF($J$8:$J$34,U7,$G$8:$G$34)+SUMIF($J$42:$J$68,U7,$G$42:$G$68)</f>
        <v>0</v>
      </c>
    </row>
    <row r="8" spans="1:22" ht="24" customHeight="1" x14ac:dyDescent="0.2">
      <c r="A8" s="108">
        <v>8</v>
      </c>
      <c r="B8" s="54"/>
      <c r="C8" s="41"/>
      <c r="D8" s="42"/>
      <c r="E8" s="43"/>
      <c r="F8" s="44"/>
      <c r="G8" s="44"/>
      <c r="H8" s="67" t="str">
        <f t="shared" ref="H8:H34" si="3">IF(F8-G8&lt;&gt;0,H7+F8-G8,"")</f>
        <v/>
      </c>
      <c r="I8" s="41"/>
      <c r="J8" s="62" t="str">
        <f>IF(I8&gt;0,LOOKUP(I8,勘定科目!$B$2:$B$70,勘定科目!$C$2:$C$70),"")</f>
        <v/>
      </c>
      <c r="K8" s="19">
        <v>101</v>
      </c>
      <c r="L8" s="20" t="str">
        <f>IF(LOOKUP(K8,勘定科目!$B$2:$B$70,勘定科目!$C$2:$C$70)=0,"",LOOKUP(K8,勘定科目!$B$2:$B$70,勘定科目!$C$2:$C$70))</f>
        <v>現金</v>
      </c>
      <c r="M8" s="21">
        <f t="shared" ref="M8:M17" si="4">SUMIF($J$8:$J$34,L8,$F$8:$F$34)+SUMIF($J$42:$J$68,L8,$F$42:$F$68)</f>
        <v>0</v>
      </c>
      <c r="N8" s="20">
        <v>202</v>
      </c>
      <c r="O8" s="20" t="str">
        <f>IF(LOOKUP(N8,勘定科目!$B$2:$B$70,勘定科目!$C$2:$C$70)=0,"",LOOKUP(N8,勘定科目!$B$2:$B$70,勘定科目!$C$2:$C$70))</f>
        <v>売上２</v>
      </c>
      <c r="P8" s="22">
        <f t="shared" si="0"/>
        <v>0</v>
      </c>
      <c r="Q8" s="19">
        <v>302</v>
      </c>
      <c r="R8" s="20" t="str">
        <f>IF(LOOKUP(Q8,勘定科目!$B$2:$B$70,勘定科目!$C$2:$C$70)=0,"",LOOKUP(Q8,勘定科目!$B$2:$B$70,勘定科目!$C$2:$C$70))</f>
        <v>買掛金</v>
      </c>
      <c r="S8" s="23">
        <f t="shared" si="1"/>
        <v>0</v>
      </c>
      <c r="T8" s="24">
        <v>402</v>
      </c>
      <c r="U8" s="20" t="str">
        <f>IF(LOOKUP(T8,勘定科目!$B$2:$B$70,勘定科目!$C$2:$C$70)=0,"",LOOKUP(T8,勘定科目!$B$2:$B$70,勘定科目!$C$2:$C$70))</f>
        <v>種苗費</v>
      </c>
      <c r="V8" s="25">
        <f t="shared" si="2"/>
        <v>0</v>
      </c>
    </row>
    <row r="9" spans="1:22" ht="24" customHeight="1" x14ac:dyDescent="0.2">
      <c r="A9" s="109"/>
      <c r="B9" s="54"/>
      <c r="C9" s="41"/>
      <c r="D9" s="42"/>
      <c r="E9" s="42"/>
      <c r="F9" s="44"/>
      <c r="G9" s="44"/>
      <c r="H9" s="67" t="str">
        <f t="shared" si="3"/>
        <v/>
      </c>
      <c r="I9" s="41"/>
      <c r="J9" s="63" t="str">
        <f>IF(I9&gt;0,LOOKUP(I9,勘定科目!$B$2:$B$70,勘定科目!$C$2:$C$70),"")</f>
        <v/>
      </c>
      <c r="K9" s="19">
        <v>102</v>
      </c>
      <c r="L9" s="20" t="str">
        <f>IF(LOOKUP(K9,勘定科目!$B$2:$B$70,勘定科目!$C$2:$C$70)=0,"",LOOKUP(K9,勘定科目!$B$2:$B$70,勘定科目!$C$2:$C$70))</f>
        <v>当座預金</v>
      </c>
      <c r="M9" s="21">
        <f t="shared" si="4"/>
        <v>0</v>
      </c>
      <c r="N9" s="20">
        <v>203</v>
      </c>
      <c r="O9" s="20" t="str">
        <f>IF(LOOKUP(N9,勘定科目!$B$2:$B$70,勘定科目!$C$2:$C$70)=0,"",LOOKUP(N9,勘定科目!$B$2:$B$70,勘定科目!$C$2:$C$70))</f>
        <v>受取利息</v>
      </c>
      <c r="P9" s="22">
        <f t="shared" si="0"/>
        <v>0</v>
      </c>
      <c r="Q9" s="19">
        <v>303</v>
      </c>
      <c r="R9" s="20" t="str">
        <f>IF(LOOKUP(Q9,勘定科目!$B$2:$B$70,勘定科目!$C$2:$C$70)=0,"",LOOKUP(Q9,勘定科目!$B$2:$B$70,勘定科目!$C$2:$C$70))</f>
        <v>租税公課</v>
      </c>
      <c r="S9" s="23">
        <f t="shared" si="1"/>
        <v>0</v>
      </c>
      <c r="T9" s="24">
        <v>403</v>
      </c>
      <c r="U9" s="20" t="str">
        <f>IF(LOOKUP(T9,勘定科目!$B$2:$B$70,勘定科目!$C$2:$C$70)=0,"",LOOKUP(T9,勘定科目!$B$2:$B$70,勘定科目!$C$2:$C$70))</f>
        <v>素畜費</v>
      </c>
      <c r="V9" s="25">
        <f t="shared" si="2"/>
        <v>0</v>
      </c>
    </row>
    <row r="10" spans="1:22" ht="24" customHeight="1" x14ac:dyDescent="0.2">
      <c r="A10" s="109"/>
      <c r="B10" s="54"/>
      <c r="C10" s="41"/>
      <c r="D10" s="42"/>
      <c r="E10" s="42"/>
      <c r="F10" s="44"/>
      <c r="G10" s="44"/>
      <c r="H10" s="67" t="str">
        <f t="shared" si="3"/>
        <v/>
      </c>
      <c r="I10" s="41"/>
      <c r="J10" s="63" t="str">
        <f>IF(I10&gt;0,LOOKUP(I10,勘定科目!$B$2:$B$70,勘定科目!$C$2:$C$70),"")</f>
        <v/>
      </c>
      <c r="K10" s="19">
        <v>103</v>
      </c>
      <c r="L10" s="20" t="str">
        <f>IF(LOOKUP(K10,勘定科目!$B$2:$B$70,勘定科目!$C$2:$C$70)=0,"",LOOKUP(K10,勘定科目!$B$2:$B$70,勘定科目!$C$2:$C$70))</f>
        <v>普通預金</v>
      </c>
      <c r="M10" s="21">
        <f t="shared" si="4"/>
        <v>0</v>
      </c>
      <c r="N10" s="20">
        <v>204</v>
      </c>
      <c r="O10" s="20" t="str">
        <f>IF(LOOKUP(N10,勘定科目!$B$2:$B$70,勘定科目!$C$2:$C$70)=0,"",LOOKUP(N10,勘定科目!$B$2:$B$70,勘定科目!$C$2:$C$70))</f>
        <v>雑収入</v>
      </c>
      <c r="P10" s="22">
        <f t="shared" si="0"/>
        <v>0</v>
      </c>
      <c r="Q10" s="19">
        <v>304</v>
      </c>
      <c r="R10" s="20" t="str">
        <f>IF(LOOKUP(Q10,勘定科目!$B$2:$B$70,勘定科目!$C$2:$C$70)=0,"",LOOKUP(Q10,勘定科目!$B$2:$B$70,勘定科目!$C$2:$C$70))</f>
        <v>荷造運賃</v>
      </c>
      <c r="S10" s="23">
        <f t="shared" si="1"/>
        <v>0</v>
      </c>
      <c r="T10" s="24">
        <v>404</v>
      </c>
      <c r="U10" s="20" t="str">
        <f>IF(LOOKUP(T10,勘定科目!$B$2:$B$70,勘定科目!$C$2:$C$70)=0,"",LOOKUP(T10,勘定科目!$B$2:$B$70,勘定科目!$C$2:$C$70))</f>
        <v>飼料費</v>
      </c>
      <c r="V10" s="25">
        <f t="shared" si="2"/>
        <v>0</v>
      </c>
    </row>
    <row r="11" spans="1:22" ht="24" customHeight="1" x14ac:dyDescent="0.2">
      <c r="A11" s="109"/>
      <c r="B11" s="54"/>
      <c r="C11" s="41"/>
      <c r="D11" s="42"/>
      <c r="E11" s="42"/>
      <c r="F11" s="44"/>
      <c r="G11" s="44"/>
      <c r="H11" s="67" t="str">
        <f t="shared" si="3"/>
        <v/>
      </c>
      <c r="I11" s="41"/>
      <c r="J11" s="63" t="str">
        <f>IF(I11&gt;0,LOOKUP(I11,勘定科目!$B$2:$B$70,勘定科目!$C$2:$C$70),"")</f>
        <v/>
      </c>
      <c r="K11" s="19">
        <v>104</v>
      </c>
      <c r="L11" s="20" t="str">
        <f>IF(LOOKUP(K11,勘定科目!$B$2:$B$70,勘定科目!$C$2:$C$70)=0,"",LOOKUP(K11,勘定科目!$B$2:$B$70,勘定科目!$C$2:$C$70))</f>
        <v>定期預金</v>
      </c>
      <c r="M11" s="21">
        <f t="shared" si="4"/>
        <v>0</v>
      </c>
      <c r="N11" s="20">
        <v>205</v>
      </c>
      <c r="O11" s="20" t="str">
        <f>IF(LOOKUP(N11,勘定科目!$B$2:$B$70,勘定科目!$C$2:$C$70)=0,"",LOOKUP(N11,勘定科目!$B$2:$B$70,勘定科目!$C$2:$C$70))</f>
        <v>仕入</v>
      </c>
      <c r="P11" s="22">
        <f t="shared" si="0"/>
        <v>0</v>
      </c>
      <c r="Q11" s="19">
        <v>305</v>
      </c>
      <c r="R11" s="20" t="str">
        <f>IF(LOOKUP(Q11,勘定科目!$B$2:$B$70,勘定科目!$C$2:$C$70)=0,"",LOOKUP(Q11,勘定科目!$B$2:$B$70,勘定科目!$C$2:$C$70))</f>
        <v>水道光熱費</v>
      </c>
      <c r="S11" s="23">
        <f t="shared" si="1"/>
        <v>0</v>
      </c>
      <c r="T11" s="24">
        <v>405</v>
      </c>
      <c r="U11" s="20" t="str">
        <f>IF(LOOKUP(T11,勘定科目!$B$2:$B$70,勘定科目!$C$2:$C$70)=0,"",LOOKUP(T11,勘定科目!$B$2:$B$70,勘定科目!$C$2:$C$70))</f>
        <v>農具費</v>
      </c>
      <c r="V11" s="25">
        <f t="shared" si="2"/>
        <v>0</v>
      </c>
    </row>
    <row r="12" spans="1:22" ht="24" customHeight="1" x14ac:dyDescent="0.2">
      <c r="A12" s="109"/>
      <c r="B12" s="54"/>
      <c r="C12" s="41"/>
      <c r="D12" s="42"/>
      <c r="E12" s="42"/>
      <c r="F12" s="44"/>
      <c r="G12" s="44"/>
      <c r="H12" s="67" t="str">
        <f t="shared" si="3"/>
        <v/>
      </c>
      <c r="I12" s="41"/>
      <c r="J12" s="63" t="str">
        <f>IF(I12&gt;0,LOOKUP(I12,勘定科目!$B$2:$B$70,勘定科目!$C$2:$C$70),"")</f>
        <v/>
      </c>
      <c r="K12" s="19">
        <v>105</v>
      </c>
      <c r="L12" s="20" t="str">
        <f>IF(LOOKUP(K12,勘定科目!$B$2:$B$70,勘定科目!$C$2:$C$70)=0,"",LOOKUP(K12,勘定科目!$B$2:$B$70,勘定科目!$C$2:$C$70))</f>
        <v>積立預金</v>
      </c>
      <c r="M12" s="21">
        <f t="shared" si="4"/>
        <v>0</v>
      </c>
      <c r="N12" s="20">
        <v>206</v>
      </c>
      <c r="O12" s="20" t="str">
        <f>IF(LOOKUP(N12,勘定科目!$B$2:$B$70,勘定科目!$C$2:$C$70)=0,"",LOOKUP(N12,勘定科目!$B$2:$B$70,勘定科目!$C$2:$C$70))</f>
        <v>売掛金</v>
      </c>
      <c r="P12" s="22">
        <f t="shared" si="0"/>
        <v>0</v>
      </c>
      <c r="Q12" s="19">
        <v>306</v>
      </c>
      <c r="R12" s="20" t="str">
        <f>IF(LOOKUP(Q12,勘定科目!$B$2:$B$70,勘定科目!$C$2:$C$70)=0,"",LOOKUP(Q12,勘定科目!$B$2:$B$70,勘定科目!$C$2:$C$70))</f>
        <v>旅費交通費</v>
      </c>
      <c r="S12" s="23">
        <f t="shared" si="1"/>
        <v>0</v>
      </c>
      <c r="T12" s="24">
        <v>406</v>
      </c>
      <c r="U12" s="20" t="str">
        <f>IF(LOOKUP(T12,勘定科目!$B$2:$B$70,勘定科目!$C$2:$C$70)=0,"",LOOKUP(T12,勘定科目!$B$2:$B$70,勘定科目!$C$2:$C$70))</f>
        <v>農薬衛生費</v>
      </c>
      <c r="V12" s="25">
        <f t="shared" si="2"/>
        <v>0</v>
      </c>
    </row>
    <row r="13" spans="1:22" ht="24" customHeight="1" x14ac:dyDescent="0.2">
      <c r="A13" s="109"/>
      <c r="B13" s="54"/>
      <c r="C13" s="41"/>
      <c r="D13" s="42"/>
      <c r="E13" s="42"/>
      <c r="F13" s="44"/>
      <c r="G13" s="44"/>
      <c r="H13" s="67" t="str">
        <f t="shared" si="3"/>
        <v/>
      </c>
      <c r="I13" s="41"/>
      <c r="J13" s="63" t="str">
        <f>IF(I13&gt;0,LOOKUP(I13,勘定科目!$B$2:$B$70,勘定科目!$C$2:$C$70),"")</f>
        <v/>
      </c>
      <c r="K13" s="19">
        <v>106</v>
      </c>
      <c r="L13" s="20" t="str">
        <f>IF(LOOKUP(K13,勘定科目!$B$2:$B$70,勘定科目!$C$2:$C$70)=0,"",LOOKUP(K13,勘定科目!$B$2:$B$70,勘定科目!$C$2:$C$70))</f>
        <v/>
      </c>
      <c r="M13" s="21">
        <f t="shared" si="4"/>
        <v>0</v>
      </c>
      <c r="N13" s="20">
        <v>207</v>
      </c>
      <c r="O13" s="20" t="str">
        <f>IF(LOOKUP(N13,勘定科目!$B$2:$B$70,勘定科目!$C$2:$C$70)=0,"",LOOKUP(N13,勘定科目!$B$2:$B$70,勘定科目!$C$2:$C$70))</f>
        <v>事業主借</v>
      </c>
      <c r="P13" s="22">
        <f t="shared" si="0"/>
        <v>0</v>
      </c>
      <c r="Q13" s="19">
        <v>307</v>
      </c>
      <c r="R13" s="20" t="str">
        <f>IF(LOOKUP(Q13,勘定科目!$B$2:$B$70,勘定科目!$C$2:$C$70)=0,"",LOOKUP(Q13,勘定科目!$B$2:$B$70,勘定科目!$C$2:$C$70))</f>
        <v>通信費</v>
      </c>
      <c r="S13" s="23">
        <f t="shared" si="1"/>
        <v>0</v>
      </c>
      <c r="T13" s="24">
        <v>407</v>
      </c>
      <c r="U13" s="20" t="str">
        <f>IF(LOOKUP(T13,勘定科目!$B$2:$B$70,勘定科目!$C$2:$C$70)=0,"",LOOKUP(T13,勘定科目!$B$2:$B$70,勘定科目!$C$2:$C$70))</f>
        <v>諸材料費</v>
      </c>
      <c r="V13" s="25">
        <f t="shared" si="2"/>
        <v>0</v>
      </c>
    </row>
    <row r="14" spans="1:22" ht="24" customHeight="1" x14ac:dyDescent="0.2">
      <c r="A14" s="109"/>
      <c r="B14" s="54"/>
      <c r="C14" s="41"/>
      <c r="D14" s="42"/>
      <c r="E14" s="42"/>
      <c r="F14" s="44"/>
      <c r="G14" s="44"/>
      <c r="H14" s="67" t="str">
        <f t="shared" si="3"/>
        <v/>
      </c>
      <c r="I14" s="41"/>
      <c r="J14" s="63" t="str">
        <f>IF(I14&gt;0,LOOKUP(I14,勘定科目!$B$2:$B$70,勘定科目!$C$2:$C$70),"")</f>
        <v/>
      </c>
      <c r="K14" s="19">
        <v>107</v>
      </c>
      <c r="L14" s="20" t="str">
        <f>IF(LOOKUP(K14,勘定科目!$B$2:$B$70,勘定科目!$C$2:$C$70)=0,"",LOOKUP(K14,勘定科目!$B$2:$B$70,勘定科目!$C$2:$C$70))</f>
        <v/>
      </c>
      <c r="M14" s="21">
        <f t="shared" si="4"/>
        <v>0</v>
      </c>
      <c r="N14" s="20">
        <v>208</v>
      </c>
      <c r="O14" s="20" t="str">
        <f>IF(LOOKUP(N14,勘定科目!$B$2:$B$70,勘定科目!$C$2:$C$70)=0,"",LOOKUP(N14,勘定科目!$B$2:$B$70,勘定科目!$C$2:$C$70))</f>
        <v>預金引出</v>
      </c>
      <c r="P14" s="22">
        <f t="shared" si="0"/>
        <v>0</v>
      </c>
      <c r="Q14" s="19">
        <v>308</v>
      </c>
      <c r="R14" s="20" t="str">
        <f>IF(LOOKUP(Q14,勘定科目!$B$2:$B$70,勘定科目!$C$2:$C$70)=0,"",LOOKUP(Q14,勘定科目!$B$2:$B$70,勘定科目!$C$2:$C$70))</f>
        <v>広告宣伝費</v>
      </c>
      <c r="S14" s="23">
        <f t="shared" si="1"/>
        <v>0</v>
      </c>
      <c r="T14" s="24">
        <v>408</v>
      </c>
      <c r="U14" s="20" t="str">
        <f>IF(LOOKUP(T14,勘定科目!$B$2:$B$70,勘定科目!$C$2:$C$70)=0,"",LOOKUP(T14,勘定科目!$B$2:$B$70,勘定科目!$C$2:$C$70))</f>
        <v>修繕費</v>
      </c>
      <c r="V14" s="25">
        <f t="shared" si="2"/>
        <v>0</v>
      </c>
    </row>
    <row r="15" spans="1:22" ht="24" customHeight="1" x14ac:dyDescent="0.2">
      <c r="A15" s="109"/>
      <c r="B15" s="54"/>
      <c r="C15" s="41"/>
      <c r="D15" s="42"/>
      <c r="E15" s="42"/>
      <c r="F15" s="44"/>
      <c r="G15" s="44"/>
      <c r="H15" s="67" t="str">
        <f t="shared" si="3"/>
        <v/>
      </c>
      <c r="I15" s="41"/>
      <c r="J15" s="63" t="str">
        <f>IF(I15&gt;0,LOOKUP(I15,勘定科目!$B$2:$B$70,勘定科目!$C$2:$C$70),"")</f>
        <v/>
      </c>
      <c r="K15" s="19">
        <v>108</v>
      </c>
      <c r="L15" s="20" t="str">
        <f>IF(LOOKUP(K15,勘定科目!$B$2:$B$70,勘定科目!$C$2:$C$70)=0,"",LOOKUP(K15,勘定科目!$B$2:$B$70,勘定科目!$C$2:$C$70))</f>
        <v/>
      </c>
      <c r="M15" s="21">
        <f t="shared" si="4"/>
        <v>0</v>
      </c>
      <c r="N15" s="20">
        <v>209</v>
      </c>
      <c r="O15" s="20" t="str">
        <f>IF(LOOKUP(N15,勘定科目!$B$2:$B$70,勘定科目!$C$2:$C$70)=0,"",LOOKUP(N15,勘定科目!$B$2:$B$70,勘定科目!$C$2:$C$70))</f>
        <v/>
      </c>
      <c r="P15" s="22">
        <f t="shared" si="0"/>
        <v>0</v>
      </c>
      <c r="Q15" s="19">
        <v>309</v>
      </c>
      <c r="R15" s="20" t="str">
        <f>IF(LOOKUP(Q15,勘定科目!$B$2:$B$70,勘定科目!$C$2:$C$70)=0,"",LOOKUP(Q15,勘定科目!$B$2:$B$70,勘定科目!$C$2:$C$70))</f>
        <v>接待交際費</v>
      </c>
      <c r="S15" s="23">
        <f t="shared" si="1"/>
        <v>0</v>
      </c>
      <c r="T15" s="24">
        <v>409</v>
      </c>
      <c r="U15" s="20" t="str">
        <f>IF(LOOKUP(T15,勘定科目!$B$2:$B$70,勘定科目!$C$2:$C$70)=0,"",LOOKUP(T15,勘定科目!$B$2:$B$70,勘定科目!$C$2:$C$70))</f>
        <v>動力光熱費</v>
      </c>
      <c r="V15" s="25">
        <f t="shared" si="2"/>
        <v>0</v>
      </c>
    </row>
    <row r="16" spans="1:22" ht="24" customHeight="1" x14ac:dyDescent="0.2">
      <c r="A16" s="109"/>
      <c r="B16" s="54"/>
      <c r="C16" s="41"/>
      <c r="D16" s="42"/>
      <c r="E16" s="42"/>
      <c r="F16" s="44"/>
      <c r="G16" s="44"/>
      <c r="H16" s="67" t="str">
        <f t="shared" si="3"/>
        <v/>
      </c>
      <c r="I16" s="41"/>
      <c r="J16" s="63" t="str">
        <f>IF(I16&gt;0,LOOKUP(I16,勘定科目!$B$2:$B$70,勘定科目!$C$2:$C$70),"")</f>
        <v/>
      </c>
      <c r="K16" s="19">
        <v>109</v>
      </c>
      <c r="L16" s="20" t="str">
        <f>IF(LOOKUP(K16,勘定科目!$B$2:$B$70,勘定科目!$C$2:$C$70)=0,"",LOOKUP(K16,勘定科目!$B$2:$B$70,勘定科目!$C$2:$C$70))</f>
        <v/>
      </c>
      <c r="M16" s="21">
        <f t="shared" si="4"/>
        <v>0</v>
      </c>
      <c r="N16" s="20">
        <v>210</v>
      </c>
      <c r="O16" s="20" t="str">
        <f>IF(LOOKUP(N16,勘定科目!$B$2:$B$70,勘定科目!$C$2:$C$70)=0,"",LOOKUP(N16,勘定科目!$B$2:$B$70,勘定科目!$C$2:$C$70))</f>
        <v/>
      </c>
      <c r="P16" s="22">
        <f t="shared" si="0"/>
        <v>0</v>
      </c>
      <c r="Q16" s="19">
        <v>310</v>
      </c>
      <c r="R16" s="20" t="str">
        <f>IF(LOOKUP(Q16,勘定科目!$B$2:$B$70,勘定科目!$C$2:$C$70)=0,"",LOOKUP(Q16,勘定科目!$B$2:$B$70,勘定科目!$C$2:$C$70))</f>
        <v>損害保険料</v>
      </c>
      <c r="S16" s="23">
        <f t="shared" si="1"/>
        <v>0</v>
      </c>
      <c r="T16" s="24">
        <v>410</v>
      </c>
      <c r="U16" s="20" t="str">
        <f>IF(LOOKUP(T16,勘定科目!$B$2:$B$70,勘定科目!$C$2:$C$70)=0,"",LOOKUP(T16,勘定科目!$B$2:$B$70,勘定科目!$C$2:$C$70))</f>
        <v>原材料仕入高</v>
      </c>
      <c r="V16" s="25">
        <f t="shared" si="2"/>
        <v>0</v>
      </c>
    </row>
    <row r="17" spans="1:22" ht="24" customHeight="1" thickBot="1" x14ac:dyDescent="0.25">
      <c r="A17" s="109"/>
      <c r="B17" s="54"/>
      <c r="C17" s="41"/>
      <c r="D17" s="42"/>
      <c r="E17" s="42"/>
      <c r="F17" s="44"/>
      <c r="G17" s="44"/>
      <c r="H17" s="67" t="str">
        <f t="shared" si="3"/>
        <v/>
      </c>
      <c r="I17" s="41"/>
      <c r="J17" s="63" t="str">
        <f>IF(I17&gt;0,LOOKUP(I17,勘定科目!$B$2:$B$70,勘定科目!$C$2:$C$70),"")</f>
        <v/>
      </c>
      <c r="K17" s="26">
        <v>110</v>
      </c>
      <c r="L17" s="27" t="str">
        <f>IF(LOOKUP(K17,勘定科目!$B$2:$B$70,勘定科目!$C$2:$C$70)=0,"",LOOKUP(K17,勘定科目!$B$2:$B$70,勘定科目!$C$2:$C$70))</f>
        <v/>
      </c>
      <c r="M17" s="28">
        <f t="shared" si="4"/>
        <v>0</v>
      </c>
      <c r="N17" s="20">
        <v>211</v>
      </c>
      <c r="O17" s="20" t="str">
        <f>IF(LOOKUP(N17,勘定科目!$B$2:$B$70,勘定科目!$C$2:$C$70)=0,"",LOOKUP(N17,勘定科目!$B$2:$B$70,勘定科目!$C$2:$C$70))</f>
        <v/>
      </c>
      <c r="P17" s="22">
        <f t="shared" si="0"/>
        <v>0</v>
      </c>
      <c r="Q17" s="19">
        <v>311</v>
      </c>
      <c r="R17" s="20" t="str">
        <f>IF(LOOKUP(Q17,勘定科目!$B$2:$B$70,勘定科目!$C$2:$C$70)=0,"",LOOKUP(Q17,勘定科目!$B$2:$B$70,勘定科目!$C$2:$C$70))</f>
        <v>修繕費</v>
      </c>
      <c r="S17" s="23">
        <f t="shared" si="1"/>
        <v>0</v>
      </c>
      <c r="T17" s="24">
        <v>411</v>
      </c>
      <c r="U17" s="20" t="str">
        <f>IF(LOOKUP(T17,勘定科目!$B$2:$B$70,勘定科目!$C$2:$C$70)=0,"",LOOKUP(T17,勘定科目!$B$2:$B$70,勘定科目!$C$2:$C$70))</f>
        <v>外注工賃</v>
      </c>
      <c r="V17" s="25">
        <f t="shared" si="2"/>
        <v>0</v>
      </c>
    </row>
    <row r="18" spans="1:22" ht="24" customHeight="1" x14ac:dyDescent="0.2">
      <c r="A18" s="109"/>
      <c r="B18" s="54"/>
      <c r="C18" s="41"/>
      <c r="D18" s="42"/>
      <c r="E18" s="42"/>
      <c r="F18" s="44"/>
      <c r="G18" s="44"/>
      <c r="H18" s="67" t="str">
        <f t="shared" si="3"/>
        <v/>
      </c>
      <c r="I18" s="41"/>
      <c r="J18" s="63" t="str">
        <f>IF(I18&gt;0,LOOKUP(I18,勘定科目!$B$2:$B$70,勘定科目!$C$2:$C$70),"")</f>
        <v/>
      </c>
      <c r="K18" s="123" t="s">
        <v>64</v>
      </c>
      <c r="L18" s="124"/>
      <c r="M18" s="125"/>
      <c r="N18" s="20">
        <v>212</v>
      </c>
      <c r="O18" s="20" t="str">
        <f>IF(LOOKUP(N18,勘定科目!$B$2:$B$70,勘定科目!$C$2:$C$70)=0,"",LOOKUP(N18,勘定科目!$B$2:$B$70,勘定科目!$C$2:$C$70))</f>
        <v/>
      </c>
      <c r="P18" s="22">
        <f t="shared" si="0"/>
        <v>0</v>
      </c>
      <c r="Q18" s="19">
        <v>312</v>
      </c>
      <c r="R18" s="20" t="str">
        <f>IF(LOOKUP(Q18,勘定科目!$B$2:$B$70,勘定科目!$C$2:$C$70)=0,"",LOOKUP(Q18,勘定科目!$B$2:$B$70,勘定科目!$C$2:$C$70))</f>
        <v>消耗品費</v>
      </c>
      <c r="S18" s="23">
        <f t="shared" si="1"/>
        <v>0</v>
      </c>
      <c r="T18" s="24">
        <v>412</v>
      </c>
      <c r="U18" s="20" t="str">
        <f>IF(LOOKUP(T18,勘定科目!$B$2:$B$70,勘定科目!$C$2:$C$70)=0,"",LOOKUP(T18,勘定科目!$B$2:$B$70,勘定科目!$C$2:$C$70))</f>
        <v>電力費</v>
      </c>
      <c r="V18" s="25">
        <f t="shared" si="2"/>
        <v>0</v>
      </c>
    </row>
    <row r="19" spans="1:22" ht="24" customHeight="1" x14ac:dyDescent="0.2">
      <c r="A19" s="109"/>
      <c r="B19" s="54"/>
      <c r="C19" s="41"/>
      <c r="D19" s="42"/>
      <c r="E19" s="42"/>
      <c r="F19" s="44"/>
      <c r="G19" s="44"/>
      <c r="H19" s="67" t="str">
        <f t="shared" si="3"/>
        <v/>
      </c>
      <c r="I19" s="41"/>
      <c r="J19" s="63" t="str">
        <f>IF(I19&gt;0,LOOKUP(I19,勘定科目!$B$2:$B$70,勘定科目!$C$2:$C$70),"")</f>
        <v/>
      </c>
      <c r="K19" s="19">
        <v>101</v>
      </c>
      <c r="L19" s="20" t="str">
        <f>IF(LOOKUP(K19,勘定科目!$B$2:$B$70,勘定科目!$C$2:$C$70)=0,"",LOOKUP(K19,勘定科目!$B$2:$B$70,勘定科目!$C$2:$C$70))</f>
        <v>現金</v>
      </c>
      <c r="M19" s="21">
        <f t="shared" ref="M19:M28" si="5">SUMIF($J$8:$J$34,L19,$G$8:$G$34)+SUMIF($J$42:$J$68,L19,$G$42:$G$68)</f>
        <v>0</v>
      </c>
      <c r="N19" s="20"/>
      <c r="O19" s="20"/>
      <c r="P19" s="22"/>
      <c r="Q19" s="19">
        <v>313</v>
      </c>
      <c r="R19" s="20" t="str">
        <f>IF(LOOKUP(Q19,勘定科目!$B$2:$B$70,勘定科目!$C$2:$C$70)=0,"",LOOKUP(Q19,勘定科目!$B$2:$B$70,勘定科目!$C$2:$C$70))</f>
        <v>減価償却費</v>
      </c>
      <c r="S19" s="23">
        <f t="shared" si="1"/>
        <v>0</v>
      </c>
      <c r="T19" s="24">
        <v>413</v>
      </c>
      <c r="U19" s="20" t="str">
        <f>IF(LOOKUP(T19,勘定科目!$B$2:$B$70,勘定科目!$C$2:$C$70)=0,"",LOOKUP(T19,勘定科目!$B$2:$B$70,勘定科目!$C$2:$C$70))</f>
        <v>水道光熱費</v>
      </c>
      <c r="V19" s="25">
        <f t="shared" si="2"/>
        <v>0</v>
      </c>
    </row>
    <row r="20" spans="1:22" ht="24" customHeight="1" x14ac:dyDescent="0.2">
      <c r="A20" s="109"/>
      <c r="B20" s="54"/>
      <c r="C20" s="41"/>
      <c r="D20" s="42"/>
      <c r="E20" s="42"/>
      <c r="F20" s="44"/>
      <c r="G20" s="44"/>
      <c r="H20" s="67" t="str">
        <f t="shared" si="3"/>
        <v/>
      </c>
      <c r="I20" s="41"/>
      <c r="J20" s="63" t="str">
        <f>IF(I20&gt;0,LOOKUP(I20,勘定科目!$B$2:$B$70,勘定科目!$C$2:$C$70),"")</f>
        <v/>
      </c>
      <c r="K20" s="19">
        <v>102</v>
      </c>
      <c r="L20" s="20" t="str">
        <f>IF(LOOKUP(K20,勘定科目!$B$2:$B$70,勘定科目!$C$2:$C$70)=0,"",LOOKUP(K20,勘定科目!$B$2:$B$70,勘定科目!$C$2:$C$70))</f>
        <v>当座預金</v>
      </c>
      <c r="M20" s="21">
        <f t="shared" si="5"/>
        <v>0</v>
      </c>
      <c r="N20" s="20"/>
      <c r="O20" s="20"/>
      <c r="P20" s="22"/>
      <c r="Q20" s="19">
        <v>314</v>
      </c>
      <c r="R20" s="20" t="str">
        <f>IF(LOOKUP(Q20,勘定科目!$B$2:$B$70,勘定科目!$C$2:$C$70)=0,"",LOOKUP(Q20,勘定科目!$B$2:$B$70,勘定科目!$C$2:$C$70))</f>
        <v>福利厚生費</v>
      </c>
      <c r="S20" s="23">
        <f t="shared" si="1"/>
        <v>0</v>
      </c>
      <c r="T20" s="24">
        <v>414</v>
      </c>
      <c r="U20" s="20" t="str">
        <f>IF(LOOKUP(T20,勘定科目!$B$2:$B$70,勘定科目!$C$2:$C$70)=0,"",LOOKUP(T20,勘定科目!$B$2:$B$70,勘定科目!$C$2:$C$70))</f>
        <v>修繕費</v>
      </c>
      <c r="V20" s="25">
        <f t="shared" si="2"/>
        <v>0</v>
      </c>
    </row>
    <row r="21" spans="1:22" ht="24" customHeight="1" x14ac:dyDescent="0.2">
      <c r="A21" s="109"/>
      <c r="B21" s="54"/>
      <c r="C21" s="41"/>
      <c r="D21" s="42"/>
      <c r="E21" s="42"/>
      <c r="F21" s="44"/>
      <c r="G21" s="44"/>
      <c r="H21" s="67" t="str">
        <f t="shared" si="3"/>
        <v/>
      </c>
      <c r="I21" s="41"/>
      <c r="J21" s="63" t="str">
        <f>IF(I21&gt;0,LOOKUP(I21,勘定科目!$B$2:$B$70,勘定科目!$C$2:$C$70),"")</f>
        <v/>
      </c>
      <c r="K21" s="19">
        <v>103</v>
      </c>
      <c r="L21" s="20" t="str">
        <f>IF(LOOKUP(K21,勘定科目!$B$2:$B$70,勘定科目!$C$2:$C$70)=0,"",LOOKUP(K21,勘定科目!$B$2:$B$70,勘定科目!$C$2:$C$70))</f>
        <v>普通預金</v>
      </c>
      <c r="M21" s="21">
        <f t="shared" si="5"/>
        <v>0</v>
      </c>
      <c r="N21" s="20"/>
      <c r="O21" s="20"/>
      <c r="P21" s="22"/>
      <c r="Q21" s="19">
        <v>315</v>
      </c>
      <c r="R21" s="20" t="str">
        <f>IF(LOOKUP(Q21,勘定科目!$B$2:$B$70,勘定科目!$C$2:$C$70)=0,"",LOOKUP(Q21,勘定科目!$B$2:$B$70,勘定科目!$C$2:$C$70))</f>
        <v>給料賃金</v>
      </c>
      <c r="S21" s="23">
        <f t="shared" si="1"/>
        <v>0</v>
      </c>
      <c r="T21" s="24">
        <v>415</v>
      </c>
      <c r="U21" s="20" t="str">
        <f>IF(LOOKUP(T21,勘定科目!$B$2:$B$70,勘定科目!$C$2:$C$70)=0,"",LOOKUP(T21,勘定科目!$B$2:$B$70,勘定科目!$C$2:$C$70))</f>
        <v>減価償却費</v>
      </c>
      <c r="V21" s="25">
        <f t="shared" si="2"/>
        <v>0</v>
      </c>
    </row>
    <row r="22" spans="1:22" ht="24" customHeight="1" x14ac:dyDescent="0.2">
      <c r="A22" s="109"/>
      <c r="B22" s="54"/>
      <c r="C22" s="41"/>
      <c r="D22" s="42"/>
      <c r="E22" s="42"/>
      <c r="F22" s="44"/>
      <c r="G22" s="44"/>
      <c r="H22" s="67" t="str">
        <f t="shared" si="3"/>
        <v/>
      </c>
      <c r="I22" s="41"/>
      <c r="J22" s="63" t="str">
        <f>IF(I22&gt;0,LOOKUP(I22,勘定科目!$B$2:$B$70,勘定科目!$C$2:$C$70),"")</f>
        <v/>
      </c>
      <c r="K22" s="19">
        <v>104</v>
      </c>
      <c r="L22" s="20" t="str">
        <f>IF(LOOKUP(K22,勘定科目!$B$2:$B$70,勘定科目!$C$2:$C$70)=0,"",LOOKUP(K22,勘定科目!$B$2:$B$70,勘定科目!$C$2:$C$70))</f>
        <v>定期預金</v>
      </c>
      <c r="M22" s="21">
        <f t="shared" si="5"/>
        <v>0</v>
      </c>
      <c r="N22" s="20"/>
      <c r="O22" s="20"/>
      <c r="P22" s="22"/>
      <c r="Q22" s="19">
        <v>316</v>
      </c>
      <c r="R22" s="20" t="str">
        <f>IF(LOOKUP(Q22,勘定科目!$B$2:$B$70,勘定科目!$C$2:$C$70)=0,"",LOOKUP(Q22,勘定科目!$B$2:$B$70,勘定科目!$C$2:$C$70))</f>
        <v>外注工賃</v>
      </c>
      <c r="S22" s="23">
        <f t="shared" si="1"/>
        <v>0</v>
      </c>
      <c r="T22" s="24">
        <v>416</v>
      </c>
      <c r="U22" s="20" t="str">
        <f>IF(LOOKUP(T22,勘定科目!$B$2:$B$70,勘定科目!$C$2:$C$70)=0,"",LOOKUP(T22,勘定科目!$B$2:$B$70,勘定科目!$C$2:$C$70))</f>
        <v/>
      </c>
      <c r="V22" s="25">
        <f t="shared" si="2"/>
        <v>0</v>
      </c>
    </row>
    <row r="23" spans="1:22" ht="24" customHeight="1" x14ac:dyDescent="0.2">
      <c r="A23" s="109"/>
      <c r="B23" s="54"/>
      <c r="C23" s="41"/>
      <c r="D23" s="42"/>
      <c r="E23" s="42"/>
      <c r="F23" s="44"/>
      <c r="G23" s="44"/>
      <c r="H23" s="67" t="str">
        <f t="shared" si="3"/>
        <v/>
      </c>
      <c r="I23" s="41"/>
      <c r="J23" s="63" t="str">
        <f>IF(I23&gt;0,LOOKUP(I23,勘定科目!$B$2:$B$70,勘定科目!$C$2:$C$70),"")</f>
        <v/>
      </c>
      <c r="K23" s="19">
        <v>105</v>
      </c>
      <c r="L23" s="20" t="str">
        <f>IF(LOOKUP(K23,勘定科目!$B$2:$B$70,勘定科目!$C$2:$C$70)=0,"",LOOKUP(K23,勘定科目!$B$2:$B$70,勘定科目!$C$2:$C$70))</f>
        <v>積立預金</v>
      </c>
      <c r="M23" s="21">
        <f t="shared" si="5"/>
        <v>0</v>
      </c>
      <c r="N23" s="20"/>
      <c r="O23" s="20"/>
      <c r="P23" s="22"/>
      <c r="Q23" s="19">
        <v>317</v>
      </c>
      <c r="R23" s="20" t="str">
        <f>IF(LOOKUP(Q23,勘定科目!$B$2:$B$70,勘定科目!$C$2:$C$70)=0,"",LOOKUP(Q23,勘定科目!$B$2:$B$70,勘定科目!$C$2:$C$70))</f>
        <v>利子割引料</v>
      </c>
      <c r="S23" s="23">
        <f t="shared" si="1"/>
        <v>0</v>
      </c>
      <c r="T23" s="24">
        <v>417</v>
      </c>
      <c r="U23" s="20" t="str">
        <f>IF(LOOKUP(T23,勘定科目!$B$2:$B$70,勘定科目!$C$2:$C$70)=0,"",LOOKUP(T23,勘定科目!$B$2:$B$70,勘定科目!$C$2:$C$70))</f>
        <v/>
      </c>
      <c r="V23" s="25">
        <f t="shared" si="2"/>
        <v>0</v>
      </c>
    </row>
    <row r="24" spans="1:22" ht="24" customHeight="1" x14ac:dyDescent="0.2">
      <c r="A24" s="109"/>
      <c r="B24" s="54"/>
      <c r="C24" s="41"/>
      <c r="D24" s="42"/>
      <c r="E24" s="42"/>
      <c r="F24" s="44"/>
      <c r="G24" s="44"/>
      <c r="H24" s="67" t="str">
        <f t="shared" si="3"/>
        <v/>
      </c>
      <c r="I24" s="41"/>
      <c r="J24" s="63" t="str">
        <f>IF(I24&gt;0,LOOKUP(I24,勘定科目!$B$2:$B$70,勘定科目!$C$2:$C$70),"")</f>
        <v/>
      </c>
      <c r="K24" s="19">
        <v>106</v>
      </c>
      <c r="L24" s="20" t="str">
        <f>IF(LOOKUP(K24,勘定科目!$B$2:$B$70,勘定科目!$C$2:$C$70)=0,"",LOOKUP(K24,勘定科目!$B$2:$B$70,勘定科目!$C$2:$C$70))</f>
        <v/>
      </c>
      <c r="M24" s="21">
        <f t="shared" si="5"/>
        <v>0</v>
      </c>
      <c r="N24" s="20"/>
      <c r="O24" s="20"/>
      <c r="P24" s="22"/>
      <c r="Q24" s="19">
        <v>318</v>
      </c>
      <c r="R24" s="20" t="str">
        <f>IF(LOOKUP(Q24,勘定科目!$B$2:$B$70,勘定科目!$C$2:$C$70)=0,"",LOOKUP(Q24,勘定科目!$B$2:$B$70,勘定科目!$C$2:$C$70))</f>
        <v>地代家賃</v>
      </c>
      <c r="S24" s="23">
        <f t="shared" si="1"/>
        <v>0</v>
      </c>
      <c r="T24" s="24">
        <v>418</v>
      </c>
      <c r="U24" s="20" t="str">
        <f>IF(LOOKUP(T24,勘定科目!$B$2:$B$70,勘定科目!$C$2:$C$70)=0,"",LOOKUP(T24,勘定科目!$B$2:$B$70,勘定科目!$C$2:$C$70))</f>
        <v/>
      </c>
      <c r="V24" s="25">
        <f t="shared" si="2"/>
        <v>0</v>
      </c>
    </row>
    <row r="25" spans="1:22" ht="24" customHeight="1" x14ac:dyDescent="0.2">
      <c r="A25" s="109"/>
      <c r="B25" s="54"/>
      <c r="C25" s="41"/>
      <c r="D25" s="42"/>
      <c r="E25" s="42"/>
      <c r="F25" s="44"/>
      <c r="G25" s="44"/>
      <c r="H25" s="67" t="str">
        <f t="shared" si="3"/>
        <v/>
      </c>
      <c r="I25" s="41"/>
      <c r="J25" s="63" t="str">
        <f>IF(I25&gt;0,LOOKUP(I25,勘定科目!$B$2:$B$70,勘定科目!$C$2:$C$70),"")</f>
        <v/>
      </c>
      <c r="K25" s="19">
        <v>107</v>
      </c>
      <c r="L25" s="20" t="str">
        <f>IF(LOOKUP(K25,勘定科目!$B$2:$B$70,勘定科目!$C$2:$C$70)=0,"",LOOKUP(K25,勘定科目!$B$2:$B$70,勘定科目!$C$2:$C$70))</f>
        <v/>
      </c>
      <c r="M25" s="21">
        <f t="shared" si="5"/>
        <v>0</v>
      </c>
      <c r="N25" s="20"/>
      <c r="O25" s="20"/>
      <c r="P25" s="22"/>
      <c r="Q25" s="19">
        <v>319</v>
      </c>
      <c r="R25" s="20" t="str">
        <f>IF(LOOKUP(Q25,勘定科目!$B$2:$B$70,勘定科目!$C$2:$C$70)=0,"",LOOKUP(Q25,勘定科目!$B$2:$B$70,勘定科目!$C$2:$C$70))</f>
        <v>貸倒金</v>
      </c>
      <c r="S25" s="23">
        <f t="shared" si="1"/>
        <v>0</v>
      </c>
      <c r="T25" s="24">
        <v>419</v>
      </c>
      <c r="U25" s="20" t="str">
        <f>IF(LOOKUP(T25,勘定科目!$B$2:$B$70,勘定科目!$C$2:$C$70)=0,"",LOOKUP(T25,勘定科目!$B$2:$B$70,勘定科目!$C$2:$C$70))</f>
        <v/>
      </c>
      <c r="V25" s="25">
        <f t="shared" si="2"/>
        <v>0</v>
      </c>
    </row>
    <row r="26" spans="1:22" ht="24" customHeight="1" x14ac:dyDescent="0.2">
      <c r="A26" s="109"/>
      <c r="B26" s="54"/>
      <c r="C26" s="41"/>
      <c r="D26" s="42"/>
      <c r="E26" s="42"/>
      <c r="F26" s="44"/>
      <c r="G26" s="44"/>
      <c r="H26" s="67" t="str">
        <f t="shared" si="3"/>
        <v/>
      </c>
      <c r="I26" s="41"/>
      <c r="J26" s="63" t="str">
        <f>IF(I26&gt;0,LOOKUP(I26,勘定科目!$B$2:$B$70,勘定科目!$C$2:$C$70),"")</f>
        <v/>
      </c>
      <c r="K26" s="19">
        <v>108</v>
      </c>
      <c r="L26" s="20" t="str">
        <f>IF(LOOKUP(K26,勘定科目!$B$2:$B$70,勘定科目!$C$2:$C$70)=0,"",LOOKUP(K26,勘定科目!$B$2:$B$70,勘定科目!$C$2:$C$70))</f>
        <v/>
      </c>
      <c r="M26" s="21">
        <f t="shared" si="5"/>
        <v>0</v>
      </c>
      <c r="N26" s="20"/>
      <c r="O26" s="20"/>
      <c r="P26" s="22"/>
      <c r="Q26" s="19">
        <v>320</v>
      </c>
      <c r="R26" s="20" t="str">
        <f>IF(LOOKUP(Q26,勘定科目!$B$2:$B$70,勘定科目!$C$2:$C$70)=0,"",LOOKUP(Q26,勘定科目!$B$2:$B$70,勘定科目!$C$2:$C$70))</f>
        <v>車両費</v>
      </c>
      <c r="S26" s="23">
        <f t="shared" si="1"/>
        <v>0</v>
      </c>
      <c r="T26" s="24">
        <v>420</v>
      </c>
      <c r="U26" s="20" t="str">
        <f>IF(LOOKUP(T26,勘定科目!$B$2:$B$70,勘定科目!$C$2:$C$70)=0,"",LOOKUP(T26,勘定科目!$B$2:$B$70,勘定科目!$C$2:$C$70))</f>
        <v/>
      </c>
      <c r="V26" s="25">
        <f t="shared" si="2"/>
        <v>0</v>
      </c>
    </row>
    <row r="27" spans="1:22" ht="24" customHeight="1" x14ac:dyDescent="0.2">
      <c r="A27" s="109"/>
      <c r="B27" s="54"/>
      <c r="C27" s="41"/>
      <c r="D27" s="42"/>
      <c r="E27" s="42"/>
      <c r="F27" s="44"/>
      <c r="G27" s="44"/>
      <c r="H27" s="67" t="str">
        <f t="shared" si="3"/>
        <v/>
      </c>
      <c r="I27" s="41"/>
      <c r="J27" s="63" t="str">
        <f>IF(I27&gt;0,LOOKUP(I27,勘定科目!$B$2:$B$70,勘定科目!$C$2:$C$70),"")</f>
        <v/>
      </c>
      <c r="K27" s="19">
        <v>109</v>
      </c>
      <c r="L27" s="20" t="str">
        <f>IF(LOOKUP(K27,勘定科目!$B$2:$B$70,勘定科目!$C$2:$C$70)=0,"",LOOKUP(K27,勘定科目!$B$2:$B$70,勘定科目!$C$2:$C$70))</f>
        <v/>
      </c>
      <c r="M27" s="21">
        <f t="shared" si="5"/>
        <v>0</v>
      </c>
      <c r="N27" s="20"/>
      <c r="O27" s="20"/>
      <c r="P27" s="22"/>
      <c r="Q27" s="19">
        <v>321</v>
      </c>
      <c r="R27" s="20" t="str">
        <f>IF(LOOKUP(Q27,勘定科目!$B$2:$B$70,勘定科目!$C$2:$C$70)=0,"",LOOKUP(Q27,勘定科目!$B$2:$B$70,勘定科目!$C$2:$C$70))</f>
        <v>雑費</v>
      </c>
      <c r="S27" s="23">
        <f t="shared" si="1"/>
        <v>0</v>
      </c>
      <c r="T27" s="24">
        <v>421</v>
      </c>
      <c r="U27" s="20" t="str">
        <f>IF(LOOKUP(T27,勘定科目!$B$2:$B$70,勘定科目!$C$2:$C$70)=0,"",LOOKUP(T27,勘定科目!$B$2:$B$70,勘定科目!$C$2:$C$70))</f>
        <v/>
      </c>
      <c r="V27" s="25">
        <f t="shared" si="2"/>
        <v>0</v>
      </c>
    </row>
    <row r="28" spans="1:22" ht="24" customHeight="1" x14ac:dyDescent="0.2">
      <c r="A28" s="109"/>
      <c r="B28" s="54"/>
      <c r="C28" s="41"/>
      <c r="D28" s="42"/>
      <c r="E28" s="42"/>
      <c r="F28" s="44"/>
      <c r="G28" s="44"/>
      <c r="H28" s="67" t="str">
        <f t="shared" si="3"/>
        <v/>
      </c>
      <c r="I28" s="41"/>
      <c r="J28" s="63" t="str">
        <f>IF(I28&gt;0,LOOKUP(I28,勘定科目!$B$2:$B$70,勘定科目!$C$2:$C$70),"")</f>
        <v/>
      </c>
      <c r="K28" s="19">
        <v>110</v>
      </c>
      <c r="L28" s="20" t="str">
        <f>IF(LOOKUP(K28,勘定科目!$B$2:$B$70,勘定科目!$C$2:$C$70)=0,"",LOOKUP(K28,勘定科目!$B$2:$B$70,勘定科目!$C$2:$C$70))</f>
        <v/>
      </c>
      <c r="M28" s="21">
        <f t="shared" si="5"/>
        <v>0</v>
      </c>
      <c r="N28" s="20"/>
      <c r="O28" s="20"/>
      <c r="P28" s="22"/>
      <c r="Q28" s="19">
        <v>322</v>
      </c>
      <c r="R28" s="20" t="str">
        <f>IF(LOOKUP(Q28,勘定科目!$B$2:$B$70,勘定科目!$C$2:$C$70)=0,"",LOOKUP(Q28,勘定科目!$B$2:$B$70,勘定科目!$C$2:$C$70))</f>
        <v>事業主貸</v>
      </c>
      <c r="S28" s="23">
        <f t="shared" si="1"/>
        <v>0</v>
      </c>
      <c r="T28" s="24"/>
      <c r="U28" s="20"/>
      <c r="V28" s="25"/>
    </row>
    <row r="29" spans="1:22" ht="24" customHeight="1" x14ac:dyDescent="0.2">
      <c r="A29" s="109"/>
      <c r="B29" s="54"/>
      <c r="C29" s="41"/>
      <c r="D29" s="42"/>
      <c r="E29" s="42"/>
      <c r="F29" s="44"/>
      <c r="G29" s="44"/>
      <c r="H29" s="67" t="str">
        <f t="shared" si="3"/>
        <v/>
      </c>
      <c r="I29" s="41"/>
      <c r="J29" s="63" t="str">
        <f>IF(I29&gt;0,LOOKUP(I29,勘定科目!$B$2:$B$70,勘定科目!$C$2:$C$70),"")</f>
        <v/>
      </c>
      <c r="K29" s="19"/>
      <c r="L29" s="20"/>
      <c r="M29" s="21"/>
      <c r="N29" s="20"/>
      <c r="O29" s="20"/>
      <c r="P29" s="22"/>
      <c r="Q29" s="19">
        <v>323</v>
      </c>
      <c r="R29" s="20" t="str">
        <f>IF(LOOKUP(Q29,勘定科目!$B$2:$B$70,勘定科目!$C$2:$C$70)=0,"",LOOKUP(Q29,勘定科目!$B$2:$B$70,勘定科目!$C$2:$C$70))</f>
        <v>リース料</v>
      </c>
      <c r="S29" s="23">
        <f t="shared" si="1"/>
        <v>0</v>
      </c>
      <c r="T29" s="24"/>
      <c r="U29" s="20"/>
      <c r="V29" s="25"/>
    </row>
    <row r="30" spans="1:22" ht="24" customHeight="1" x14ac:dyDescent="0.2">
      <c r="A30" s="109"/>
      <c r="B30" s="54"/>
      <c r="C30" s="41"/>
      <c r="D30" s="42"/>
      <c r="E30" s="42"/>
      <c r="F30" s="44"/>
      <c r="G30" s="44"/>
      <c r="H30" s="67" t="str">
        <f t="shared" si="3"/>
        <v/>
      </c>
      <c r="I30" s="41"/>
      <c r="J30" s="63" t="str">
        <f>IF(I30&gt;0,LOOKUP(I30,勘定科目!$B$2:$B$70,勘定科目!$C$2:$C$70),"")</f>
        <v/>
      </c>
      <c r="K30" s="19"/>
      <c r="L30" s="20"/>
      <c r="M30" s="21"/>
      <c r="N30" s="20"/>
      <c r="O30" s="20"/>
      <c r="P30" s="22"/>
      <c r="Q30" s="19">
        <v>324</v>
      </c>
      <c r="R30" s="20" t="str">
        <f>IF(LOOKUP(Q30,勘定科目!$B$2:$B$70,勘定科目!$C$2:$C$70)=0,"",LOOKUP(Q30,勘定科目!$B$2:$B$70,勘定科目!$C$2:$C$70))</f>
        <v>預金預入</v>
      </c>
      <c r="S30" s="23">
        <f t="shared" si="1"/>
        <v>0</v>
      </c>
      <c r="T30" s="24"/>
      <c r="U30" s="20"/>
      <c r="V30" s="25"/>
    </row>
    <row r="31" spans="1:22" ht="24" customHeight="1" x14ac:dyDescent="0.2">
      <c r="A31" s="109"/>
      <c r="B31" s="54"/>
      <c r="C31" s="41"/>
      <c r="D31" s="42"/>
      <c r="E31" s="42"/>
      <c r="F31" s="44"/>
      <c r="G31" s="44"/>
      <c r="H31" s="67" t="str">
        <f t="shared" si="3"/>
        <v/>
      </c>
      <c r="I31" s="41"/>
      <c r="J31" s="63" t="str">
        <f>IF(I31&gt;0,LOOKUP(I31,勘定科目!$B$2:$B$70,勘定科目!$C$2:$C$70),"")</f>
        <v/>
      </c>
      <c r="K31" s="19"/>
      <c r="L31" s="20"/>
      <c r="M31" s="21"/>
      <c r="N31" s="20"/>
      <c r="O31" s="20"/>
      <c r="P31" s="22"/>
      <c r="Q31" s="19">
        <v>325</v>
      </c>
      <c r="R31" s="20" t="str">
        <f>IF(LOOKUP(Q31,勘定科目!$B$2:$B$70,勘定科目!$C$2:$C$70)=0,"",LOOKUP(Q31,勘定科目!$B$2:$B$70,勘定科目!$C$2:$C$70))</f>
        <v/>
      </c>
      <c r="S31" s="23">
        <f t="shared" si="1"/>
        <v>0</v>
      </c>
      <c r="T31" s="24"/>
      <c r="U31" s="20"/>
      <c r="V31" s="25"/>
    </row>
    <row r="32" spans="1:22" ht="24" customHeight="1" x14ac:dyDescent="0.2">
      <c r="A32" s="109"/>
      <c r="B32" s="54"/>
      <c r="C32" s="41"/>
      <c r="D32" s="42"/>
      <c r="E32" s="42"/>
      <c r="F32" s="44"/>
      <c r="G32" s="44"/>
      <c r="H32" s="67" t="str">
        <f t="shared" si="3"/>
        <v/>
      </c>
      <c r="I32" s="41"/>
      <c r="J32" s="63" t="str">
        <f>IF(I32&gt;0,LOOKUP(I32,勘定科目!$B$2:$B$70,勘定科目!$C$2:$C$70),"")</f>
        <v/>
      </c>
      <c r="K32" s="19"/>
      <c r="L32" s="20"/>
      <c r="M32" s="21"/>
      <c r="N32" s="20"/>
      <c r="O32" s="20"/>
      <c r="P32" s="22"/>
      <c r="Q32" s="19">
        <v>326</v>
      </c>
      <c r="R32" s="20" t="str">
        <f>IF(LOOKUP(Q32,勘定科目!$B$2:$B$70,勘定科目!$C$2:$C$70)=0,"",LOOKUP(Q32,勘定科目!$B$2:$B$70,勘定科目!$C$2:$C$70))</f>
        <v/>
      </c>
      <c r="S32" s="23">
        <f t="shared" si="1"/>
        <v>0</v>
      </c>
      <c r="T32" s="24"/>
      <c r="U32" s="20"/>
      <c r="V32" s="25"/>
    </row>
    <row r="33" spans="1:22" ht="24" customHeight="1" x14ac:dyDescent="0.2">
      <c r="A33" s="109"/>
      <c r="B33" s="54"/>
      <c r="C33" s="41"/>
      <c r="D33" s="42"/>
      <c r="E33" s="42"/>
      <c r="F33" s="44"/>
      <c r="G33" s="44"/>
      <c r="H33" s="67" t="str">
        <f t="shared" si="3"/>
        <v/>
      </c>
      <c r="I33" s="41"/>
      <c r="J33" s="63" t="str">
        <f>IF(I33&gt;0,LOOKUP(I33,勘定科目!$B$2:$B$70,勘定科目!$C$2:$C$70),"")</f>
        <v/>
      </c>
      <c r="K33" s="19"/>
      <c r="L33" s="20"/>
      <c r="M33" s="20"/>
      <c r="N33" s="20"/>
      <c r="O33" s="20"/>
      <c r="P33" s="29"/>
      <c r="Q33" s="19"/>
      <c r="R33" s="20"/>
      <c r="S33" s="30"/>
      <c r="T33" s="24"/>
      <c r="U33" s="20"/>
      <c r="V33" s="31"/>
    </row>
    <row r="34" spans="1:22" ht="24" customHeight="1" thickBot="1" x14ac:dyDescent="0.25">
      <c r="A34" s="110"/>
      <c r="B34" s="75"/>
      <c r="C34" s="45"/>
      <c r="D34" s="46"/>
      <c r="E34" s="46"/>
      <c r="F34" s="47"/>
      <c r="G34" s="47"/>
      <c r="H34" s="68" t="str">
        <f t="shared" si="3"/>
        <v/>
      </c>
      <c r="I34" s="45"/>
      <c r="J34" s="64" t="str">
        <f>IF(I34&gt;0,LOOKUP(I34,勘定科目!$B$2:$B$70,勘定科目!$C$2:$C$70),"")</f>
        <v/>
      </c>
      <c r="K34" s="19"/>
      <c r="L34" s="20"/>
      <c r="M34" s="20"/>
      <c r="N34" s="20"/>
      <c r="O34" s="20"/>
      <c r="P34" s="29"/>
      <c r="Q34" s="19"/>
      <c r="R34" s="20"/>
      <c r="S34" s="30"/>
      <c r="T34" s="24"/>
      <c r="U34" s="20"/>
      <c r="V34" s="31"/>
    </row>
    <row r="35" spans="1:22" ht="24" customHeight="1" thickBot="1" x14ac:dyDescent="0.25">
      <c r="A35" s="99"/>
      <c r="B35" s="100"/>
      <c r="C35" s="100"/>
      <c r="D35" s="101"/>
      <c r="E35" s="48" t="s">
        <v>61</v>
      </c>
      <c r="F35" s="69">
        <f>SUM(F8:F34)</f>
        <v>0</v>
      </c>
      <c r="G35" s="69">
        <f>SUM(G8:G34)</f>
        <v>0</v>
      </c>
      <c r="H35" s="69">
        <f>F35-G35+H7</f>
        <v>15200</v>
      </c>
      <c r="I35" s="70"/>
      <c r="J35" s="65"/>
      <c r="K35" s="26"/>
      <c r="L35" s="27"/>
      <c r="M35" s="27"/>
      <c r="N35" s="27"/>
      <c r="O35" s="27"/>
      <c r="P35" s="32"/>
      <c r="Q35" s="26"/>
      <c r="R35" s="27"/>
      <c r="S35" s="33"/>
      <c r="T35" s="34"/>
      <c r="U35" s="27"/>
      <c r="V35" s="35"/>
    </row>
    <row r="36" spans="1:22" ht="24" customHeight="1" x14ac:dyDescent="0.2">
      <c r="A36" s="86"/>
      <c r="B36" s="86"/>
      <c r="C36" s="98" t="str">
        <f>現金出納帳２月!C36</f>
        <v>銀行勘定帳（○○○○銀行）</v>
      </c>
      <c r="D36" s="98"/>
      <c r="E36" s="98"/>
      <c r="F36" s="98"/>
      <c r="G36" s="98"/>
      <c r="H36" s="98"/>
      <c r="I36" s="98"/>
      <c r="J36" s="98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11"/>
    </row>
    <row r="37" spans="1:22" ht="13.2" customHeight="1" x14ac:dyDescent="0.2">
      <c r="A37" s="86"/>
      <c r="B37" s="86"/>
      <c r="C37" s="12"/>
      <c r="D37" s="12"/>
      <c r="E37" s="12"/>
      <c r="F37" s="12"/>
      <c r="G37" s="12"/>
      <c r="H37" s="12"/>
      <c r="I37" s="12"/>
      <c r="J37" s="12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11"/>
    </row>
    <row r="38" spans="1:22" ht="13.2" customHeight="1" thickBot="1" x14ac:dyDescent="0.25">
      <c r="A38" s="85"/>
      <c r="B38" s="85"/>
      <c r="C38" s="85"/>
      <c r="D38" s="85"/>
      <c r="E38" s="88"/>
      <c r="F38" s="89"/>
      <c r="G38" s="89"/>
      <c r="H38" s="89"/>
      <c r="I38" s="90"/>
      <c r="J38" s="90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11"/>
    </row>
    <row r="39" spans="1:22" ht="24" customHeight="1" x14ac:dyDescent="0.2">
      <c r="A39" s="117" t="s">
        <v>49</v>
      </c>
      <c r="B39" s="118"/>
      <c r="C39" s="119" t="s">
        <v>60</v>
      </c>
      <c r="D39" s="120" t="s">
        <v>50</v>
      </c>
      <c r="E39" s="120" t="s">
        <v>51</v>
      </c>
      <c r="F39" s="120" t="s">
        <v>52</v>
      </c>
      <c r="G39" s="120" t="s">
        <v>53</v>
      </c>
      <c r="H39" s="120" t="s">
        <v>54</v>
      </c>
      <c r="I39" s="119" t="s">
        <v>55</v>
      </c>
      <c r="J39" s="106" t="s">
        <v>56</v>
      </c>
    </row>
    <row r="40" spans="1:22" ht="24" customHeight="1" thickBot="1" x14ac:dyDescent="0.25">
      <c r="A40" s="36" t="s">
        <v>57</v>
      </c>
      <c r="B40" s="37" t="s">
        <v>58</v>
      </c>
      <c r="C40" s="114"/>
      <c r="D40" s="116"/>
      <c r="E40" s="116"/>
      <c r="F40" s="116"/>
      <c r="G40" s="116"/>
      <c r="H40" s="116"/>
      <c r="I40" s="114"/>
      <c r="J40" s="107"/>
    </row>
    <row r="41" spans="1:22" ht="24" customHeight="1" x14ac:dyDescent="0.2">
      <c r="A41" s="117"/>
      <c r="B41" s="121"/>
      <c r="C41" s="121"/>
      <c r="D41" s="118"/>
      <c r="E41" s="38" t="s">
        <v>59</v>
      </c>
      <c r="F41" s="39"/>
      <c r="G41" s="39"/>
      <c r="H41" s="66">
        <f>現金出納帳７月!H69</f>
        <v>9000</v>
      </c>
      <c r="I41" s="40"/>
      <c r="J41" s="71" t="str">
        <f>IF(I41&gt;0,LOOKUP(I41,勘定科目!$B$2:$B$70,勘定科目!$C$2:$C$70),"")</f>
        <v/>
      </c>
    </row>
    <row r="42" spans="1:22" ht="24" customHeight="1" x14ac:dyDescent="0.2">
      <c r="A42" s="108">
        <v>8</v>
      </c>
      <c r="B42" s="54"/>
      <c r="C42" s="41"/>
      <c r="D42" s="42"/>
      <c r="E42" s="43"/>
      <c r="F42" s="44"/>
      <c r="G42" s="44"/>
      <c r="H42" s="67" t="str">
        <f t="shared" ref="H42:H68" si="6">IF(F42-G42&lt;&gt;0,H41+F42-G42,"")</f>
        <v/>
      </c>
      <c r="I42" s="41"/>
      <c r="J42" s="72" t="str">
        <f>IF(I42&gt;0,LOOKUP(I42,勘定科目!$B$2:$B$70,勘定科目!$C$2:$C$70),"")</f>
        <v/>
      </c>
    </row>
    <row r="43" spans="1:22" ht="24" customHeight="1" x14ac:dyDescent="0.2">
      <c r="A43" s="109"/>
      <c r="B43" s="54"/>
      <c r="C43" s="41"/>
      <c r="D43" s="42"/>
      <c r="E43" s="42"/>
      <c r="F43" s="44"/>
      <c r="G43" s="44"/>
      <c r="H43" s="67" t="str">
        <f t="shared" si="6"/>
        <v/>
      </c>
      <c r="I43" s="41"/>
      <c r="J43" s="73" t="str">
        <f>IF(I43&gt;0,LOOKUP(I43,勘定科目!$B$2:$B$70,勘定科目!$C$2:$C$70),"")</f>
        <v/>
      </c>
    </row>
    <row r="44" spans="1:22" ht="24" customHeight="1" x14ac:dyDescent="0.2">
      <c r="A44" s="109"/>
      <c r="B44" s="54"/>
      <c r="C44" s="41"/>
      <c r="D44" s="42"/>
      <c r="E44" s="42"/>
      <c r="F44" s="44"/>
      <c r="G44" s="44"/>
      <c r="H44" s="67" t="str">
        <f t="shared" si="6"/>
        <v/>
      </c>
      <c r="I44" s="41"/>
      <c r="J44" s="73" t="str">
        <f>IF(I44&gt;0,LOOKUP(I44,勘定科目!$B$2:$B$70,勘定科目!$C$2:$C$70),"")</f>
        <v/>
      </c>
    </row>
    <row r="45" spans="1:22" ht="24" customHeight="1" x14ac:dyDescent="0.2">
      <c r="A45" s="109"/>
      <c r="B45" s="54"/>
      <c r="C45" s="41"/>
      <c r="D45" s="42"/>
      <c r="E45" s="42"/>
      <c r="F45" s="44"/>
      <c r="G45" s="44"/>
      <c r="H45" s="67" t="str">
        <f t="shared" si="6"/>
        <v/>
      </c>
      <c r="I45" s="41"/>
      <c r="J45" s="73" t="str">
        <f>IF(I45&gt;0,LOOKUP(I45,勘定科目!$B$2:$B$70,勘定科目!$C$2:$C$70),"")</f>
        <v/>
      </c>
    </row>
    <row r="46" spans="1:22" ht="24" customHeight="1" x14ac:dyDescent="0.2">
      <c r="A46" s="109"/>
      <c r="B46" s="54"/>
      <c r="C46" s="41"/>
      <c r="D46" s="42"/>
      <c r="E46" s="42"/>
      <c r="F46" s="44"/>
      <c r="G46" s="44"/>
      <c r="H46" s="67" t="str">
        <f t="shared" si="6"/>
        <v/>
      </c>
      <c r="I46" s="41"/>
      <c r="J46" s="73" t="str">
        <f>IF(I46&gt;0,LOOKUP(I46,勘定科目!$B$2:$B$70,勘定科目!$C$2:$C$70),"")</f>
        <v/>
      </c>
    </row>
    <row r="47" spans="1:22" ht="24" customHeight="1" x14ac:dyDescent="0.2">
      <c r="A47" s="109"/>
      <c r="B47" s="54"/>
      <c r="C47" s="41"/>
      <c r="D47" s="42"/>
      <c r="E47" s="42"/>
      <c r="F47" s="44"/>
      <c r="G47" s="44"/>
      <c r="H47" s="67" t="str">
        <f t="shared" si="6"/>
        <v/>
      </c>
      <c r="I47" s="41"/>
      <c r="J47" s="73" t="str">
        <f>IF(I47&gt;0,LOOKUP(I47,勘定科目!$B$2:$B$70,勘定科目!$C$2:$C$70),"")</f>
        <v/>
      </c>
    </row>
    <row r="48" spans="1:22" ht="24" customHeight="1" x14ac:dyDescent="0.2">
      <c r="A48" s="109"/>
      <c r="B48" s="54"/>
      <c r="C48" s="41"/>
      <c r="D48" s="42"/>
      <c r="E48" s="42"/>
      <c r="F48" s="44"/>
      <c r="G48" s="44"/>
      <c r="H48" s="67" t="str">
        <f t="shared" si="6"/>
        <v/>
      </c>
      <c r="I48" s="41"/>
      <c r="J48" s="73" t="str">
        <f>IF(I48&gt;0,LOOKUP(I48,勘定科目!$B$2:$B$70,勘定科目!$C$2:$C$70),"")</f>
        <v/>
      </c>
    </row>
    <row r="49" spans="1:10" ht="24" customHeight="1" x14ac:dyDescent="0.2">
      <c r="A49" s="109"/>
      <c r="B49" s="54"/>
      <c r="C49" s="41"/>
      <c r="D49" s="42"/>
      <c r="E49" s="42"/>
      <c r="F49" s="44"/>
      <c r="G49" s="44"/>
      <c r="H49" s="67" t="str">
        <f t="shared" si="6"/>
        <v/>
      </c>
      <c r="I49" s="41"/>
      <c r="J49" s="73" t="str">
        <f>IF(I49&gt;0,LOOKUP(I49,勘定科目!$B$2:$B$70,勘定科目!$C$2:$C$70),"")</f>
        <v/>
      </c>
    </row>
    <row r="50" spans="1:10" ht="24" customHeight="1" x14ac:dyDescent="0.2">
      <c r="A50" s="109"/>
      <c r="B50" s="54"/>
      <c r="C50" s="41"/>
      <c r="D50" s="42"/>
      <c r="E50" s="42"/>
      <c r="F50" s="44"/>
      <c r="G50" s="44"/>
      <c r="H50" s="67" t="str">
        <f t="shared" si="6"/>
        <v/>
      </c>
      <c r="I50" s="41"/>
      <c r="J50" s="73" t="str">
        <f>IF(I50&gt;0,LOOKUP(I50,勘定科目!$B$2:$B$70,勘定科目!$C$2:$C$70),"")</f>
        <v/>
      </c>
    </row>
    <row r="51" spans="1:10" ht="24" customHeight="1" x14ac:dyDescent="0.2">
      <c r="A51" s="109"/>
      <c r="B51" s="54"/>
      <c r="C51" s="41"/>
      <c r="D51" s="42"/>
      <c r="E51" s="42"/>
      <c r="F51" s="44"/>
      <c r="G51" s="44"/>
      <c r="H51" s="67" t="str">
        <f t="shared" si="6"/>
        <v/>
      </c>
      <c r="I51" s="41"/>
      <c r="J51" s="73" t="str">
        <f>IF(I51&gt;0,LOOKUP(I51,勘定科目!$B$2:$B$70,勘定科目!$C$2:$C$70),"")</f>
        <v/>
      </c>
    </row>
    <row r="52" spans="1:10" ht="24" customHeight="1" x14ac:dyDescent="0.2">
      <c r="A52" s="109"/>
      <c r="B52" s="54"/>
      <c r="C52" s="41"/>
      <c r="D52" s="42"/>
      <c r="E52" s="42"/>
      <c r="F52" s="44"/>
      <c r="G52" s="44"/>
      <c r="H52" s="67" t="str">
        <f t="shared" si="6"/>
        <v/>
      </c>
      <c r="I52" s="41"/>
      <c r="J52" s="73" t="str">
        <f>IF(I52&gt;0,LOOKUP(I52,勘定科目!$B$2:$B$70,勘定科目!$C$2:$C$70),"")</f>
        <v/>
      </c>
    </row>
    <row r="53" spans="1:10" ht="24" customHeight="1" x14ac:dyDescent="0.2">
      <c r="A53" s="109"/>
      <c r="B53" s="54"/>
      <c r="C53" s="41"/>
      <c r="D53" s="42"/>
      <c r="E53" s="42"/>
      <c r="F53" s="44"/>
      <c r="G53" s="44"/>
      <c r="H53" s="67" t="str">
        <f t="shared" si="6"/>
        <v/>
      </c>
      <c r="I53" s="41"/>
      <c r="J53" s="73" t="str">
        <f>IF(I53&gt;0,LOOKUP(I53,勘定科目!$B$2:$B$70,勘定科目!$C$2:$C$70),"")</f>
        <v/>
      </c>
    </row>
    <row r="54" spans="1:10" ht="24" customHeight="1" x14ac:dyDescent="0.2">
      <c r="A54" s="109"/>
      <c r="B54" s="54"/>
      <c r="C54" s="41"/>
      <c r="D54" s="42"/>
      <c r="E54" s="42"/>
      <c r="F54" s="44"/>
      <c r="G54" s="44"/>
      <c r="H54" s="67" t="str">
        <f t="shared" si="6"/>
        <v/>
      </c>
      <c r="I54" s="41"/>
      <c r="J54" s="73" t="str">
        <f>IF(I54&gt;0,LOOKUP(I54,勘定科目!$B$2:$B$70,勘定科目!$C$2:$C$70),"")</f>
        <v/>
      </c>
    </row>
    <row r="55" spans="1:10" ht="24" customHeight="1" x14ac:dyDescent="0.2">
      <c r="A55" s="109"/>
      <c r="B55" s="54"/>
      <c r="C55" s="41"/>
      <c r="D55" s="42"/>
      <c r="E55" s="42"/>
      <c r="F55" s="44"/>
      <c r="G55" s="44"/>
      <c r="H55" s="67" t="str">
        <f t="shared" si="6"/>
        <v/>
      </c>
      <c r="I55" s="41"/>
      <c r="J55" s="73" t="str">
        <f>IF(I55&gt;0,LOOKUP(I55,勘定科目!$B$2:$B$70,勘定科目!$C$2:$C$70),"")</f>
        <v/>
      </c>
    </row>
    <row r="56" spans="1:10" ht="24" customHeight="1" x14ac:dyDescent="0.2">
      <c r="A56" s="109"/>
      <c r="B56" s="54"/>
      <c r="C56" s="41"/>
      <c r="D56" s="42"/>
      <c r="E56" s="42"/>
      <c r="F56" s="44"/>
      <c r="G56" s="44"/>
      <c r="H56" s="67" t="str">
        <f t="shared" si="6"/>
        <v/>
      </c>
      <c r="I56" s="41"/>
      <c r="J56" s="73" t="str">
        <f>IF(I56&gt;0,LOOKUP(I56,勘定科目!$B$2:$B$70,勘定科目!$C$2:$C$70),"")</f>
        <v/>
      </c>
    </row>
    <row r="57" spans="1:10" ht="24" customHeight="1" x14ac:dyDescent="0.2">
      <c r="A57" s="109"/>
      <c r="B57" s="54"/>
      <c r="C57" s="41"/>
      <c r="D57" s="42"/>
      <c r="E57" s="42"/>
      <c r="F57" s="44"/>
      <c r="G57" s="44"/>
      <c r="H57" s="67" t="str">
        <f t="shared" si="6"/>
        <v/>
      </c>
      <c r="I57" s="41"/>
      <c r="J57" s="73" t="str">
        <f>IF(I57&gt;0,LOOKUP(I57,勘定科目!$B$2:$B$70,勘定科目!$C$2:$C$70),"")</f>
        <v/>
      </c>
    </row>
    <row r="58" spans="1:10" ht="24" customHeight="1" x14ac:dyDescent="0.2">
      <c r="A58" s="109"/>
      <c r="B58" s="54"/>
      <c r="C58" s="41"/>
      <c r="D58" s="42"/>
      <c r="E58" s="42"/>
      <c r="F58" s="44"/>
      <c r="G58" s="44"/>
      <c r="H58" s="67" t="str">
        <f t="shared" si="6"/>
        <v/>
      </c>
      <c r="I58" s="41"/>
      <c r="J58" s="73" t="str">
        <f>IF(I58&gt;0,LOOKUP(I58,勘定科目!$B$2:$B$70,勘定科目!$C$2:$C$70),"")</f>
        <v/>
      </c>
    </row>
    <row r="59" spans="1:10" ht="24" customHeight="1" x14ac:dyDescent="0.2">
      <c r="A59" s="109"/>
      <c r="B59" s="54"/>
      <c r="C59" s="41"/>
      <c r="D59" s="42"/>
      <c r="E59" s="42"/>
      <c r="F59" s="44"/>
      <c r="G59" s="44"/>
      <c r="H59" s="67" t="str">
        <f t="shared" si="6"/>
        <v/>
      </c>
      <c r="I59" s="41"/>
      <c r="J59" s="73" t="str">
        <f>IF(I59&gt;0,LOOKUP(I59,勘定科目!$B$2:$B$70,勘定科目!$C$2:$C$70),"")</f>
        <v/>
      </c>
    </row>
    <row r="60" spans="1:10" ht="24" customHeight="1" x14ac:dyDescent="0.2">
      <c r="A60" s="109"/>
      <c r="B60" s="54"/>
      <c r="C60" s="41"/>
      <c r="D60" s="42"/>
      <c r="E60" s="42"/>
      <c r="F60" s="44"/>
      <c r="G60" s="44"/>
      <c r="H60" s="67" t="str">
        <f t="shared" si="6"/>
        <v/>
      </c>
      <c r="I60" s="41"/>
      <c r="J60" s="73" t="str">
        <f>IF(I60&gt;0,LOOKUP(I60,勘定科目!$B$2:$B$70,勘定科目!$C$2:$C$70),"")</f>
        <v/>
      </c>
    </row>
    <row r="61" spans="1:10" ht="24" customHeight="1" x14ac:dyDescent="0.2">
      <c r="A61" s="109"/>
      <c r="B61" s="54"/>
      <c r="C61" s="41"/>
      <c r="D61" s="42"/>
      <c r="E61" s="42"/>
      <c r="F61" s="44"/>
      <c r="G61" s="44"/>
      <c r="H61" s="67" t="str">
        <f t="shared" si="6"/>
        <v/>
      </c>
      <c r="I61" s="41"/>
      <c r="J61" s="73" t="str">
        <f>IF(I61&gt;0,LOOKUP(I61,勘定科目!$B$2:$B$70,勘定科目!$C$2:$C$70),"")</f>
        <v/>
      </c>
    </row>
    <row r="62" spans="1:10" ht="24" customHeight="1" x14ac:dyDescent="0.2">
      <c r="A62" s="109"/>
      <c r="B62" s="54"/>
      <c r="C62" s="41"/>
      <c r="D62" s="42"/>
      <c r="E62" s="42"/>
      <c r="F62" s="44"/>
      <c r="G62" s="44"/>
      <c r="H62" s="67" t="str">
        <f t="shared" si="6"/>
        <v/>
      </c>
      <c r="I62" s="41"/>
      <c r="J62" s="73" t="str">
        <f>IF(I62&gt;0,LOOKUP(I62,勘定科目!$B$2:$B$70,勘定科目!$C$2:$C$70),"")</f>
        <v/>
      </c>
    </row>
    <row r="63" spans="1:10" ht="24" customHeight="1" x14ac:dyDescent="0.2">
      <c r="A63" s="109"/>
      <c r="B63" s="54"/>
      <c r="C63" s="41"/>
      <c r="D63" s="42"/>
      <c r="E63" s="42"/>
      <c r="F63" s="44"/>
      <c r="G63" s="44"/>
      <c r="H63" s="67" t="str">
        <f t="shared" si="6"/>
        <v/>
      </c>
      <c r="I63" s="41"/>
      <c r="J63" s="73" t="str">
        <f>IF(I63&gt;0,LOOKUP(I63,勘定科目!$B$2:$B$70,勘定科目!$C$2:$C$70),"")</f>
        <v/>
      </c>
    </row>
    <row r="64" spans="1:10" ht="24" customHeight="1" x14ac:dyDescent="0.2">
      <c r="A64" s="109"/>
      <c r="B64" s="54"/>
      <c r="C64" s="41"/>
      <c r="D64" s="42"/>
      <c r="E64" s="42"/>
      <c r="F64" s="44"/>
      <c r="G64" s="44"/>
      <c r="H64" s="67" t="str">
        <f t="shared" si="6"/>
        <v/>
      </c>
      <c r="I64" s="41"/>
      <c r="J64" s="73" t="str">
        <f>IF(I64&gt;0,LOOKUP(I64,勘定科目!$B$2:$B$70,勘定科目!$C$2:$C$70),"")</f>
        <v/>
      </c>
    </row>
    <row r="65" spans="1:10" ht="24" customHeight="1" x14ac:dyDescent="0.2">
      <c r="A65" s="109"/>
      <c r="B65" s="54"/>
      <c r="C65" s="41"/>
      <c r="D65" s="42"/>
      <c r="E65" s="42"/>
      <c r="F65" s="44"/>
      <c r="G65" s="44"/>
      <c r="H65" s="67" t="str">
        <f t="shared" si="6"/>
        <v/>
      </c>
      <c r="I65" s="41"/>
      <c r="J65" s="73" t="str">
        <f>IF(I65&gt;0,LOOKUP(I65,勘定科目!$B$2:$B$70,勘定科目!$C$2:$C$70),"")</f>
        <v/>
      </c>
    </row>
    <row r="66" spans="1:10" ht="24" customHeight="1" x14ac:dyDescent="0.2">
      <c r="A66" s="109"/>
      <c r="B66" s="54"/>
      <c r="C66" s="41"/>
      <c r="D66" s="42"/>
      <c r="E66" s="42"/>
      <c r="F66" s="44"/>
      <c r="G66" s="44"/>
      <c r="H66" s="67" t="str">
        <f t="shared" si="6"/>
        <v/>
      </c>
      <c r="I66" s="41"/>
      <c r="J66" s="73" t="str">
        <f>IF(I66&gt;0,LOOKUP(I66,勘定科目!$B$2:$B$70,勘定科目!$C$2:$C$70),"")</f>
        <v/>
      </c>
    </row>
    <row r="67" spans="1:10" ht="24" customHeight="1" x14ac:dyDescent="0.2">
      <c r="A67" s="109"/>
      <c r="B67" s="54"/>
      <c r="C67" s="41"/>
      <c r="D67" s="42"/>
      <c r="E67" s="42"/>
      <c r="F67" s="44"/>
      <c r="G67" s="44"/>
      <c r="H67" s="67" t="str">
        <f t="shared" si="6"/>
        <v/>
      </c>
      <c r="I67" s="41"/>
      <c r="J67" s="73" t="str">
        <f>IF(I67&gt;0,LOOKUP(I67,勘定科目!$B$2:$B$70,勘定科目!$C$2:$C$70),"")</f>
        <v/>
      </c>
    </row>
    <row r="68" spans="1:10" ht="24" customHeight="1" thickBot="1" x14ac:dyDescent="0.25">
      <c r="A68" s="110"/>
      <c r="B68" s="75"/>
      <c r="C68" s="45"/>
      <c r="D68" s="46"/>
      <c r="E68" s="46"/>
      <c r="F68" s="47"/>
      <c r="G68" s="47"/>
      <c r="H68" s="68" t="str">
        <f t="shared" si="6"/>
        <v/>
      </c>
      <c r="I68" s="45"/>
      <c r="J68" s="74" t="str">
        <f>IF(I68&gt;0,LOOKUP(I68,勘定科目!$B$2:$B$70,勘定科目!$C$2:$C$70),"")</f>
        <v/>
      </c>
    </row>
    <row r="69" spans="1:10" ht="24" customHeight="1" thickBot="1" x14ac:dyDescent="0.25">
      <c r="A69" s="99"/>
      <c r="B69" s="100"/>
      <c r="C69" s="100"/>
      <c r="D69" s="101"/>
      <c r="E69" s="48" t="s">
        <v>61</v>
      </c>
      <c r="F69" s="69">
        <f>SUM(F42:F68)</f>
        <v>0</v>
      </c>
      <c r="G69" s="69">
        <f>SUM(G42:G68)</f>
        <v>0</v>
      </c>
      <c r="H69" s="69">
        <f>F69-G69+H41</f>
        <v>9000</v>
      </c>
      <c r="I69" s="102"/>
      <c r="J69" s="103"/>
    </row>
  </sheetData>
  <mergeCells count="37">
    <mergeCell ref="A69:D69"/>
    <mergeCell ref="I69:J69"/>
    <mergeCell ref="G39:G40"/>
    <mergeCell ref="H39:H40"/>
    <mergeCell ref="I39:I40"/>
    <mergeCell ref="J39:J40"/>
    <mergeCell ref="A41:D41"/>
    <mergeCell ref="A42:A68"/>
    <mergeCell ref="F39:F40"/>
    <mergeCell ref="A35:D35"/>
    <mergeCell ref="A39:B39"/>
    <mergeCell ref="C39:C40"/>
    <mergeCell ref="D39:D40"/>
    <mergeCell ref="E39:E40"/>
    <mergeCell ref="C36:J36"/>
    <mergeCell ref="A7:D7"/>
    <mergeCell ref="K7:M7"/>
    <mergeCell ref="A8:A34"/>
    <mergeCell ref="K18:M18"/>
    <mergeCell ref="G5:G6"/>
    <mergeCell ref="H5:H6"/>
    <mergeCell ref="I5:I6"/>
    <mergeCell ref="J5:J6"/>
    <mergeCell ref="K5:M6"/>
    <mergeCell ref="A5:B5"/>
    <mergeCell ref="C5:C6"/>
    <mergeCell ref="D5:D6"/>
    <mergeCell ref="E5:E6"/>
    <mergeCell ref="F5:F6"/>
    <mergeCell ref="Q5:S6"/>
    <mergeCell ref="T5:V6"/>
    <mergeCell ref="N5:P6"/>
    <mergeCell ref="C1:J1"/>
    <mergeCell ref="K1:V1"/>
    <mergeCell ref="K2:V2"/>
    <mergeCell ref="B3:J3"/>
    <mergeCell ref="K3:V3"/>
  </mergeCells>
  <phoneticPr fontId="2"/>
  <dataValidations count="3">
    <dataValidation imeMode="halfAlpha" allowBlank="1" showInputMessage="1" showErrorMessage="1" sqref="F7:I34 F41:I68" xr:uid="{00000000-0002-0000-0900-000000000000}"/>
    <dataValidation allowBlank="1" showInputMessage="1" showErrorMessage="1" promptTitle="NO" prompt="INPUT" sqref="J7:J34 J41:J68" xr:uid="{00000000-0002-0000-0900-000001000000}"/>
    <dataValidation allowBlank="1" showInputMessage="1" showErrorMessage="1" promptTitle="NO" prompt="INPUT_x000a_" sqref="J38" xr:uid="{18275FE3-AFC1-48D3-AFD8-75186BDC214F}"/>
  </dataValidations>
  <pageMargins left="0.23622047244094491" right="0.23622047244094491" top="0.74803149606299213" bottom="0.55118110236220474" header="0" footer="0"/>
  <pageSetup paperSize="9" orientation="portrait" horizontalDpi="1200" verticalDpi="120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69"/>
  <sheetViews>
    <sheetView view="pageLayout" topLeftCell="A28" zoomScaleNormal="100" workbookViewId="0">
      <selection activeCell="A36" sqref="A36:XFD38"/>
    </sheetView>
  </sheetViews>
  <sheetFormatPr defaultColWidth="8.88671875" defaultRowHeight="13.2" x14ac:dyDescent="0.2"/>
  <cols>
    <col min="1" max="2" width="3.44140625" bestFit="1" customWidth="1"/>
    <col min="3" max="3" width="5.44140625" bestFit="1" customWidth="1"/>
    <col min="4" max="4" width="11.5546875" bestFit="1" customWidth="1"/>
    <col min="5" max="5" width="24.44140625" customWidth="1"/>
    <col min="6" max="8" width="11" customWidth="1"/>
    <col min="9" max="9" width="6" customWidth="1"/>
    <col min="10" max="10" width="11.5546875" bestFit="1" customWidth="1"/>
    <col min="11" max="11" width="4.33203125" customWidth="1"/>
    <col min="12" max="13" width="9.109375" customWidth="1"/>
    <col min="14" max="14" width="4.33203125" customWidth="1"/>
    <col min="15" max="16" width="9.109375" customWidth="1"/>
    <col min="17" max="17" width="4.33203125" customWidth="1"/>
    <col min="18" max="18" width="11" customWidth="1"/>
    <col min="19" max="19" width="9.109375" customWidth="1"/>
    <col min="20" max="20" width="4.33203125" customWidth="1"/>
    <col min="21" max="21" width="13.109375" customWidth="1"/>
    <col min="22" max="22" width="9.109375" customWidth="1"/>
  </cols>
  <sheetData>
    <row r="1" spans="1:22" ht="21" x14ac:dyDescent="0.2">
      <c r="A1" s="11"/>
      <c r="B1" s="11"/>
      <c r="C1" s="98" t="s">
        <v>48</v>
      </c>
      <c r="D1" s="98"/>
      <c r="E1" s="98"/>
      <c r="F1" s="98"/>
      <c r="G1" s="98"/>
      <c r="H1" s="98"/>
      <c r="I1" s="98"/>
      <c r="J1" s="98"/>
      <c r="K1" s="134" t="s">
        <v>62</v>
      </c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</row>
    <row r="2" spans="1:22" ht="21" x14ac:dyDescent="0.2">
      <c r="A2" s="11"/>
      <c r="B2" s="11"/>
      <c r="C2" s="11"/>
      <c r="D2" s="12"/>
      <c r="E2" s="12"/>
      <c r="F2" s="12"/>
      <c r="G2" s="12"/>
      <c r="H2" s="12"/>
      <c r="I2" s="11"/>
      <c r="J2" s="11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</row>
    <row r="3" spans="1:22" x14ac:dyDescent="0.2">
      <c r="A3" s="11"/>
      <c r="B3" s="135" t="s">
        <v>98</v>
      </c>
      <c r="C3" s="135"/>
      <c r="D3" s="135"/>
      <c r="E3" s="135"/>
      <c r="F3" s="135"/>
      <c r="G3" s="135"/>
      <c r="H3" s="135"/>
      <c r="I3" s="135"/>
      <c r="J3" s="135"/>
      <c r="K3" s="135" t="s">
        <v>99</v>
      </c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</row>
    <row r="4" spans="1:22" ht="13.8" thickBot="1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</row>
    <row r="5" spans="1:22" ht="13.5" customHeight="1" x14ac:dyDescent="0.2">
      <c r="A5" s="117" t="s">
        <v>49</v>
      </c>
      <c r="B5" s="118"/>
      <c r="C5" s="119" t="s">
        <v>60</v>
      </c>
      <c r="D5" s="120" t="s">
        <v>50</v>
      </c>
      <c r="E5" s="120" t="s">
        <v>51</v>
      </c>
      <c r="F5" s="120" t="s">
        <v>52</v>
      </c>
      <c r="G5" s="120" t="s">
        <v>53</v>
      </c>
      <c r="H5" s="120" t="s">
        <v>54</v>
      </c>
      <c r="I5" s="104" t="s">
        <v>65</v>
      </c>
      <c r="J5" s="138" t="s">
        <v>56</v>
      </c>
      <c r="K5" s="126" t="s">
        <v>26</v>
      </c>
      <c r="L5" s="127"/>
      <c r="M5" s="127"/>
      <c r="N5" s="127" t="s">
        <v>35</v>
      </c>
      <c r="O5" s="127"/>
      <c r="P5" s="136"/>
      <c r="Q5" s="126" t="s">
        <v>34</v>
      </c>
      <c r="R5" s="127"/>
      <c r="S5" s="128"/>
      <c r="T5" s="132" t="s">
        <v>47</v>
      </c>
      <c r="U5" s="127"/>
      <c r="V5" s="128"/>
    </row>
    <row r="6" spans="1:22" ht="13.8" thickBot="1" x14ac:dyDescent="0.25">
      <c r="A6" s="36" t="s">
        <v>57</v>
      </c>
      <c r="B6" s="37" t="s">
        <v>58</v>
      </c>
      <c r="C6" s="114"/>
      <c r="D6" s="116"/>
      <c r="E6" s="116"/>
      <c r="F6" s="116"/>
      <c r="G6" s="116"/>
      <c r="H6" s="116"/>
      <c r="I6" s="105"/>
      <c r="J6" s="139"/>
      <c r="K6" s="129"/>
      <c r="L6" s="130"/>
      <c r="M6" s="130"/>
      <c r="N6" s="130"/>
      <c r="O6" s="130"/>
      <c r="P6" s="137"/>
      <c r="Q6" s="129"/>
      <c r="R6" s="130"/>
      <c r="S6" s="131"/>
      <c r="T6" s="133"/>
      <c r="U6" s="130"/>
      <c r="V6" s="131"/>
    </row>
    <row r="7" spans="1:22" ht="24" x14ac:dyDescent="0.2">
      <c r="A7" s="117"/>
      <c r="B7" s="121"/>
      <c r="C7" s="121"/>
      <c r="D7" s="118"/>
      <c r="E7" s="38" t="s">
        <v>59</v>
      </c>
      <c r="F7" s="39"/>
      <c r="G7" s="39"/>
      <c r="H7" s="66">
        <f>現金出納帳８月!H35</f>
        <v>15200</v>
      </c>
      <c r="I7" s="40"/>
      <c r="J7" s="61"/>
      <c r="K7" s="123" t="s">
        <v>63</v>
      </c>
      <c r="L7" s="124"/>
      <c r="M7" s="125"/>
      <c r="N7" s="13">
        <v>201</v>
      </c>
      <c r="O7" s="13" t="str">
        <f>IF(LOOKUP(N7,勘定科目!$B$2:$B$70,勘定科目!$C$2:$C$70)=0,"",LOOKUP(N7,勘定科目!$B$2:$B$70,勘定科目!$C$2:$C$70))</f>
        <v>売上</v>
      </c>
      <c r="P7" s="14">
        <f t="shared" ref="P7:P18" si="0">SUMIF($J$8:$J$34,O7,$F$8:$F$34)+SUMIF($J$42:$J$68,O7,$F$42:$F$68)</f>
        <v>0</v>
      </c>
      <c r="Q7" s="15">
        <v>301</v>
      </c>
      <c r="R7" s="13" t="str">
        <f>IF(LOOKUP(Q7,勘定科目!$B$2:$B$70,勘定科目!$C$2:$C$70)=0,"",LOOKUP(Q7,勘定科目!$B$2:$B$70,勘定科目!$C$2:$C$70))</f>
        <v>仕入</v>
      </c>
      <c r="S7" s="16">
        <f t="shared" ref="S7:S32" si="1">SUMIF($J$8:$J$34,R7,$G$8:$G$34)+SUMIF($J$42:$J$68,R7,$G$42:$G$68)</f>
        <v>0</v>
      </c>
      <c r="T7" s="17">
        <v>401</v>
      </c>
      <c r="U7" s="13" t="str">
        <f>IF(LOOKUP(T7,勘定科目!$B$2:$B$70,勘定科目!$C$2:$C$70)=0,"",LOOKUP(T7,勘定科目!$B$2:$B$70,勘定科目!$C$2:$C$70))</f>
        <v>租税公課</v>
      </c>
      <c r="V7" s="18">
        <f t="shared" ref="V7:V27" si="2">SUMIF($J$8:$J$34,U7,$G$8:$G$34)+SUMIF($J$42:$J$68,U7,$G$42:$G$68)</f>
        <v>0</v>
      </c>
    </row>
    <row r="8" spans="1:22" ht="24" customHeight="1" x14ac:dyDescent="0.2">
      <c r="A8" s="108">
        <v>9</v>
      </c>
      <c r="B8" s="54"/>
      <c r="C8" s="41"/>
      <c r="D8" s="42"/>
      <c r="E8" s="43"/>
      <c r="F8" s="44"/>
      <c r="G8" s="44"/>
      <c r="H8" s="67" t="str">
        <f t="shared" ref="H8:H34" si="3">IF(F8-G8&lt;&gt;0,H7+F8-G8,"")</f>
        <v/>
      </c>
      <c r="I8" s="41"/>
      <c r="J8" s="62" t="str">
        <f>IF(I8&gt;0,LOOKUP(I8,勘定科目!$B$2:$B$70,勘定科目!$C$2:$C$70),"")</f>
        <v/>
      </c>
      <c r="K8" s="19">
        <v>101</v>
      </c>
      <c r="L8" s="20" t="str">
        <f>IF(LOOKUP(K8,勘定科目!$B$2:$B$70,勘定科目!$C$2:$C$70)=0,"",LOOKUP(K8,勘定科目!$B$2:$B$70,勘定科目!$C$2:$C$70))</f>
        <v>現金</v>
      </c>
      <c r="M8" s="21">
        <f t="shared" ref="M8:M17" si="4">SUMIF($J$8:$J$34,L8,$F$8:$F$34)+SUMIF($J$42:$J$68,L8,$F$42:$F$68)</f>
        <v>0</v>
      </c>
      <c r="N8" s="20">
        <v>202</v>
      </c>
      <c r="O8" s="20" t="str">
        <f>IF(LOOKUP(N8,勘定科目!$B$2:$B$70,勘定科目!$C$2:$C$70)=0,"",LOOKUP(N8,勘定科目!$B$2:$B$70,勘定科目!$C$2:$C$70))</f>
        <v>売上２</v>
      </c>
      <c r="P8" s="22">
        <f t="shared" si="0"/>
        <v>0</v>
      </c>
      <c r="Q8" s="19">
        <v>302</v>
      </c>
      <c r="R8" s="20" t="str">
        <f>IF(LOOKUP(Q8,勘定科目!$B$2:$B$70,勘定科目!$C$2:$C$70)=0,"",LOOKUP(Q8,勘定科目!$B$2:$B$70,勘定科目!$C$2:$C$70))</f>
        <v>買掛金</v>
      </c>
      <c r="S8" s="23">
        <f t="shared" si="1"/>
        <v>0</v>
      </c>
      <c r="T8" s="24">
        <v>402</v>
      </c>
      <c r="U8" s="20" t="str">
        <f>IF(LOOKUP(T8,勘定科目!$B$2:$B$70,勘定科目!$C$2:$C$70)=0,"",LOOKUP(T8,勘定科目!$B$2:$B$70,勘定科目!$C$2:$C$70))</f>
        <v>種苗費</v>
      </c>
      <c r="V8" s="25">
        <f t="shared" si="2"/>
        <v>0</v>
      </c>
    </row>
    <row r="9" spans="1:22" ht="24" customHeight="1" x14ac:dyDescent="0.2">
      <c r="A9" s="109"/>
      <c r="B9" s="54"/>
      <c r="C9" s="41"/>
      <c r="D9" s="42"/>
      <c r="E9" s="42"/>
      <c r="F9" s="44"/>
      <c r="G9" s="44"/>
      <c r="H9" s="67" t="str">
        <f t="shared" si="3"/>
        <v/>
      </c>
      <c r="I9" s="41"/>
      <c r="J9" s="63" t="str">
        <f>IF(I9&gt;0,LOOKUP(I9,勘定科目!$B$2:$B$70,勘定科目!$C$2:$C$70),"")</f>
        <v/>
      </c>
      <c r="K9" s="19">
        <v>102</v>
      </c>
      <c r="L9" s="20" t="str">
        <f>IF(LOOKUP(K9,勘定科目!$B$2:$B$70,勘定科目!$C$2:$C$70)=0,"",LOOKUP(K9,勘定科目!$B$2:$B$70,勘定科目!$C$2:$C$70))</f>
        <v>当座預金</v>
      </c>
      <c r="M9" s="21">
        <f t="shared" si="4"/>
        <v>0</v>
      </c>
      <c r="N9" s="20">
        <v>203</v>
      </c>
      <c r="O9" s="20" t="str">
        <f>IF(LOOKUP(N9,勘定科目!$B$2:$B$70,勘定科目!$C$2:$C$70)=0,"",LOOKUP(N9,勘定科目!$B$2:$B$70,勘定科目!$C$2:$C$70))</f>
        <v>受取利息</v>
      </c>
      <c r="P9" s="22">
        <f t="shared" si="0"/>
        <v>0</v>
      </c>
      <c r="Q9" s="19">
        <v>303</v>
      </c>
      <c r="R9" s="20" t="str">
        <f>IF(LOOKUP(Q9,勘定科目!$B$2:$B$70,勘定科目!$C$2:$C$70)=0,"",LOOKUP(Q9,勘定科目!$B$2:$B$70,勘定科目!$C$2:$C$70))</f>
        <v>租税公課</v>
      </c>
      <c r="S9" s="23">
        <f t="shared" si="1"/>
        <v>0</v>
      </c>
      <c r="T9" s="24">
        <v>403</v>
      </c>
      <c r="U9" s="20" t="str">
        <f>IF(LOOKUP(T9,勘定科目!$B$2:$B$70,勘定科目!$C$2:$C$70)=0,"",LOOKUP(T9,勘定科目!$B$2:$B$70,勘定科目!$C$2:$C$70))</f>
        <v>素畜費</v>
      </c>
      <c r="V9" s="25">
        <f t="shared" si="2"/>
        <v>0</v>
      </c>
    </row>
    <row r="10" spans="1:22" ht="24" customHeight="1" x14ac:dyDescent="0.2">
      <c r="A10" s="109"/>
      <c r="B10" s="54"/>
      <c r="C10" s="41"/>
      <c r="D10" s="42"/>
      <c r="E10" s="42"/>
      <c r="F10" s="44"/>
      <c r="G10" s="44"/>
      <c r="H10" s="67" t="str">
        <f t="shared" si="3"/>
        <v/>
      </c>
      <c r="I10" s="41"/>
      <c r="J10" s="63" t="str">
        <f>IF(I10&gt;0,LOOKUP(I10,勘定科目!$B$2:$B$70,勘定科目!$C$2:$C$70),"")</f>
        <v/>
      </c>
      <c r="K10" s="19">
        <v>103</v>
      </c>
      <c r="L10" s="20" t="str">
        <f>IF(LOOKUP(K10,勘定科目!$B$2:$B$70,勘定科目!$C$2:$C$70)=0,"",LOOKUP(K10,勘定科目!$B$2:$B$70,勘定科目!$C$2:$C$70))</f>
        <v>普通預金</v>
      </c>
      <c r="M10" s="21">
        <f t="shared" si="4"/>
        <v>0</v>
      </c>
      <c r="N10" s="20">
        <v>204</v>
      </c>
      <c r="O10" s="20" t="str">
        <f>IF(LOOKUP(N10,勘定科目!$B$2:$B$70,勘定科目!$C$2:$C$70)=0,"",LOOKUP(N10,勘定科目!$B$2:$B$70,勘定科目!$C$2:$C$70))</f>
        <v>雑収入</v>
      </c>
      <c r="P10" s="22">
        <f t="shared" si="0"/>
        <v>0</v>
      </c>
      <c r="Q10" s="19">
        <v>304</v>
      </c>
      <c r="R10" s="20" t="str">
        <f>IF(LOOKUP(Q10,勘定科目!$B$2:$B$70,勘定科目!$C$2:$C$70)=0,"",LOOKUP(Q10,勘定科目!$B$2:$B$70,勘定科目!$C$2:$C$70))</f>
        <v>荷造運賃</v>
      </c>
      <c r="S10" s="23">
        <f t="shared" si="1"/>
        <v>0</v>
      </c>
      <c r="T10" s="24">
        <v>404</v>
      </c>
      <c r="U10" s="20" t="str">
        <f>IF(LOOKUP(T10,勘定科目!$B$2:$B$70,勘定科目!$C$2:$C$70)=0,"",LOOKUP(T10,勘定科目!$B$2:$B$70,勘定科目!$C$2:$C$70))</f>
        <v>飼料費</v>
      </c>
      <c r="V10" s="25">
        <f t="shared" si="2"/>
        <v>0</v>
      </c>
    </row>
    <row r="11" spans="1:22" ht="24" customHeight="1" x14ac:dyDescent="0.2">
      <c r="A11" s="109"/>
      <c r="B11" s="54"/>
      <c r="C11" s="41"/>
      <c r="D11" s="42"/>
      <c r="E11" s="42"/>
      <c r="F11" s="44"/>
      <c r="G11" s="44"/>
      <c r="H11" s="67" t="str">
        <f t="shared" si="3"/>
        <v/>
      </c>
      <c r="I11" s="41"/>
      <c r="J11" s="63" t="str">
        <f>IF(I11&gt;0,LOOKUP(I11,勘定科目!$B$2:$B$70,勘定科目!$C$2:$C$70),"")</f>
        <v/>
      </c>
      <c r="K11" s="19">
        <v>104</v>
      </c>
      <c r="L11" s="20" t="str">
        <f>IF(LOOKUP(K11,勘定科目!$B$2:$B$70,勘定科目!$C$2:$C$70)=0,"",LOOKUP(K11,勘定科目!$B$2:$B$70,勘定科目!$C$2:$C$70))</f>
        <v>定期預金</v>
      </c>
      <c r="M11" s="21">
        <f t="shared" si="4"/>
        <v>0</v>
      </c>
      <c r="N11" s="20">
        <v>205</v>
      </c>
      <c r="O11" s="20" t="str">
        <f>IF(LOOKUP(N11,勘定科目!$B$2:$B$70,勘定科目!$C$2:$C$70)=0,"",LOOKUP(N11,勘定科目!$B$2:$B$70,勘定科目!$C$2:$C$70))</f>
        <v>仕入</v>
      </c>
      <c r="P11" s="22">
        <f t="shared" si="0"/>
        <v>0</v>
      </c>
      <c r="Q11" s="19">
        <v>305</v>
      </c>
      <c r="R11" s="20" t="str">
        <f>IF(LOOKUP(Q11,勘定科目!$B$2:$B$70,勘定科目!$C$2:$C$70)=0,"",LOOKUP(Q11,勘定科目!$B$2:$B$70,勘定科目!$C$2:$C$70))</f>
        <v>水道光熱費</v>
      </c>
      <c r="S11" s="23">
        <f t="shared" si="1"/>
        <v>0</v>
      </c>
      <c r="T11" s="24">
        <v>405</v>
      </c>
      <c r="U11" s="20" t="str">
        <f>IF(LOOKUP(T11,勘定科目!$B$2:$B$70,勘定科目!$C$2:$C$70)=0,"",LOOKUP(T11,勘定科目!$B$2:$B$70,勘定科目!$C$2:$C$70))</f>
        <v>農具費</v>
      </c>
      <c r="V11" s="25">
        <f t="shared" si="2"/>
        <v>0</v>
      </c>
    </row>
    <row r="12" spans="1:22" ht="24" customHeight="1" x14ac:dyDescent="0.2">
      <c r="A12" s="109"/>
      <c r="B12" s="54"/>
      <c r="C12" s="41"/>
      <c r="D12" s="42"/>
      <c r="E12" s="42"/>
      <c r="F12" s="44"/>
      <c r="G12" s="44"/>
      <c r="H12" s="67" t="str">
        <f t="shared" si="3"/>
        <v/>
      </c>
      <c r="I12" s="41"/>
      <c r="J12" s="63" t="str">
        <f>IF(I12&gt;0,LOOKUP(I12,勘定科目!$B$2:$B$70,勘定科目!$C$2:$C$70),"")</f>
        <v/>
      </c>
      <c r="K12" s="19">
        <v>105</v>
      </c>
      <c r="L12" s="20" t="str">
        <f>IF(LOOKUP(K12,勘定科目!$B$2:$B$70,勘定科目!$C$2:$C$70)=0,"",LOOKUP(K12,勘定科目!$B$2:$B$70,勘定科目!$C$2:$C$70))</f>
        <v>積立預金</v>
      </c>
      <c r="M12" s="21">
        <f t="shared" si="4"/>
        <v>0</v>
      </c>
      <c r="N12" s="20">
        <v>206</v>
      </c>
      <c r="O12" s="20" t="str">
        <f>IF(LOOKUP(N12,勘定科目!$B$2:$B$70,勘定科目!$C$2:$C$70)=0,"",LOOKUP(N12,勘定科目!$B$2:$B$70,勘定科目!$C$2:$C$70))</f>
        <v>売掛金</v>
      </c>
      <c r="P12" s="22">
        <f t="shared" si="0"/>
        <v>0</v>
      </c>
      <c r="Q12" s="19">
        <v>306</v>
      </c>
      <c r="R12" s="20" t="str">
        <f>IF(LOOKUP(Q12,勘定科目!$B$2:$B$70,勘定科目!$C$2:$C$70)=0,"",LOOKUP(Q12,勘定科目!$B$2:$B$70,勘定科目!$C$2:$C$70))</f>
        <v>旅費交通費</v>
      </c>
      <c r="S12" s="23">
        <f t="shared" si="1"/>
        <v>0</v>
      </c>
      <c r="T12" s="24">
        <v>406</v>
      </c>
      <c r="U12" s="20" t="str">
        <f>IF(LOOKUP(T12,勘定科目!$B$2:$B$70,勘定科目!$C$2:$C$70)=0,"",LOOKUP(T12,勘定科目!$B$2:$B$70,勘定科目!$C$2:$C$70))</f>
        <v>農薬衛生費</v>
      </c>
      <c r="V12" s="25">
        <f t="shared" si="2"/>
        <v>0</v>
      </c>
    </row>
    <row r="13" spans="1:22" ht="24" customHeight="1" x14ac:dyDescent="0.2">
      <c r="A13" s="109"/>
      <c r="B13" s="54"/>
      <c r="C13" s="41"/>
      <c r="D13" s="42"/>
      <c r="E13" s="42"/>
      <c r="F13" s="44"/>
      <c r="G13" s="44"/>
      <c r="H13" s="67" t="str">
        <f t="shared" si="3"/>
        <v/>
      </c>
      <c r="I13" s="41"/>
      <c r="J13" s="63" t="str">
        <f>IF(I13&gt;0,LOOKUP(I13,勘定科目!$B$2:$B$70,勘定科目!$C$2:$C$70),"")</f>
        <v/>
      </c>
      <c r="K13" s="19">
        <v>106</v>
      </c>
      <c r="L13" s="20" t="str">
        <f>IF(LOOKUP(K13,勘定科目!$B$2:$B$70,勘定科目!$C$2:$C$70)=0,"",LOOKUP(K13,勘定科目!$B$2:$B$70,勘定科目!$C$2:$C$70))</f>
        <v/>
      </c>
      <c r="M13" s="21">
        <f t="shared" si="4"/>
        <v>0</v>
      </c>
      <c r="N13" s="20">
        <v>207</v>
      </c>
      <c r="O13" s="20" t="str">
        <f>IF(LOOKUP(N13,勘定科目!$B$2:$B$70,勘定科目!$C$2:$C$70)=0,"",LOOKUP(N13,勘定科目!$B$2:$B$70,勘定科目!$C$2:$C$70))</f>
        <v>事業主借</v>
      </c>
      <c r="P13" s="22">
        <f t="shared" si="0"/>
        <v>0</v>
      </c>
      <c r="Q13" s="19">
        <v>307</v>
      </c>
      <c r="R13" s="20" t="str">
        <f>IF(LOOKUP(Q13,勘定科目!$B$2:$B$70,勘定科目!$C$2:$C$70)=0,"",LOOKUP(Q13,勘定科目!$B$2:$B$70,勘定科目!$C$2:$C$70))</f>
        <v>通信費</v>
      </c>
      <c r="S13" s="23">
        <f t="shared" si="1"/>
        <v>0</v>
      </c>
      <c r="T13" s="24">
        <v>407</v>
      </c>
      <c r="U13" s="20" t="str">
        <f>IF(LOOKUP(T13,勘定科目!$B$2:$B$70,勘定科目!$C$2:$C$70)=0,"",LOOKUP(T13,勘定科目!$B$2:$B$70,勘定科目!$C$2:$C$70))</f>
        <v>諸材料費</v>
      </c>
      <c r="V13" s="25">
        <f t="shared" si="2"/>
        <v>0</v>
      </c>
    </row>
    <row r="14" spans="1:22" ht="24" customHeight="1" x14ac:dyDescent="0.2">
      <c r="A14" s="109"/>
      <c r="B14" s="54"/>
      <c r="C14" s="41"/>
      <c r="D14" s="42"/>
      <c r="E14" s="42"/>
      <c r="F14" s="44"/>
      <c r="G14" s="44"/>
      <c r="H14" s="67" t="str">
        <f t="shared" si="3"/>
        <v/>
      </c>
      <c r="I14" s="41"/>
      <c r="J14" s="63" t="str">
        <f>IF(I14&gt;0,LOOKUP(I14,勘定科目!$B$2:$B$70,勘定科目!$C$2:$C$70),"")</f>
        <v/>
      </c>
      <c r="K14" s="19">
        <v>107</v>
      </c>
      <c r="L14" s="20" t="str">
        <f>IF(LOOKUP(K14,勘定科目!$B$2:$B$70,勘定科目!$C$2:$C$70)=0,"",LOOKUP(K14,勘定科目!$B$2:$B$70,勘定科目!$C$2:$C$70))</f>
        <v/>
      </c>
      <c r="M14" s="21">
        <f t="shared" si="4"/>
        <v>0</v>
      </c>
      <c r="N14" s="20">
        <v>208</v>
      </c>
      <c r="O14" s="20" t="str">
        <f>IF(LOOKUP(N14,勘定科目!$B$2:$B$70,勘定科目!$C$2:$C$70)=0,"",LOOKUP(N14,勘定科目!$B$2:$B$70,勘定科目!$C$2:$C$70))</f>
        <v>預金引出</v>
      </c>
      <c r="P14" s="22">
        <f t="shared" si="0"/>
        <v>0</v>
      </c>
      <c r="Q14" s="19">
        <v>308</v>
      </c>
      <c r="R14" s="20" t="str">
        <f>IF(LOOKUP(Q14,勘定科目!$B$2:$B$70,勘定科目!$C$2:$C$70)=0,"",LOOKUP(Q14,勘定科目!$B$2:$B$70,勘定科目!$C$2:$C$70))</f>
        <v>広告宣伝費</v>
      </c>
      <c r="S14" s="23">
        <f t="shared" si="1"/>
        <v>0</v>
      </c>
      <c r="T14" s="24">
        <v>408</v>
      </c>
      <c r="U14" s="20" t="str">
        <f>IF(LOOKUP(T14,勘定科目!$B$2:$B$70,勘定科目!$C$2:$C$70)=0,"",LOOKUP(T14,勘定科目!$B$2:$B$70,勘定科目!$C$2:$C$70))</f>
        <v>修繕費</v>
      </c>
      <c r="V14" s="25">
        <f t="shared" si="2"/>
        <v>0</v>
      </c>
    </row>
    <row r="15" spans="1:22" ht="24" customHeight="1" x14ac:dyDescent="0.2">
      <c r="A15" s="109"/>
      <c r="B15" s="54"/>
      <c r="C15" s="41"/>
      <c r="D15" s="42"/>
      <c r="E15" s="42"/>
      <c r="F15" s="44"/>
      <c r="G15" s="44"/>
      <c r="H15" s="67" t="str">
        <f t="shared" si="3"/>
        <v/>
      </c>
      <c r="I15" s="41"/>
      <c r="J15" s="63" t="str">
        <f>IF(I15&gt;0,LOOKUP(I15,勘定科目!$B$2:$B$70,勘定科目!$C$2:$C$70),"")</f>
        <v/>
      </c>
      <c r="K15" s="19">
        <v>108</v>
      </c>
      <c r="L15" s="20" t="str">
        <f>IF(LOOKUP(K15,勘定科目!$B$2:$B$70,勘定科目!$C$2:$C$70)=0,"",LOOKUP(K15,勘定科目!$B$2:$B$70,勘定科目!$C$2:$C$70))</f>
        <v/>
      </c>
      <c r="M15" s="21">
        <f t="shared" si="4"/>
        <v>0</v>
      </c>
      <c r="N15" s="20">
        <v>209</v>
      </c>
      <c r="O15" s="20" t="str">
        <f>IF(LOOKUP(N15,勘定科目!$B$2:$B$70,勘定科目!$C$2:$C$70)=0,"",LOOKUP(N15,勘定科目!$B$2:$B$70,勘定科目!$C$2:$C$70))</f>
        <v/>
      </c>
      <c r="P15" s="22">
        <f t="shared" si="0"/>
        <v>0</v>
      </c>
      <c r="Q15" s="19">
        <v>309</v>
      </c>
      <c r="R15" s="20" t="str">
        <f>IF(LOOKUP(Q15,勘定科目!$B$2:$B$70,勘定科目!$C$2:$C$70)=0,"",LOOKUP(Q15,勘定科目!$B$2:$B$70,勘定科目!$C$2:$C$70))</f>
        <v>接待交際費</v>
      </c>
      <c r="S15" s="23">
        <f t="shared" si="1"/>
        <v>0</v>
      </c>
      <c r="T15" s="24">
        <v>409</v>
      </c>
      <c r="U15" s="20" t="str">
        <f>IF(LOOKUP(T15,勘定科目!$B$2:$B$70,勘定科目!$C$2:$C$70)=0,"",LOOKUP(T15,勘定科目!$B$2:$B$70,勘定科目!$C$2:$C$70))</f>
        <v>動力光熱費</v>
      </c>
      <c r="V15" s="25">
        <f t="shared" si="2"/>
        <v>0</v>
      </c>
    </row>
    <row r="16" spans="1:22" ht="24" customHeight="1" x14ac:dyDescent="0.2">
      <c r="A16" s="109"/>
      <c r="B16" s="54"/>
      <c r="C16" s="41"/>
      <c r="D16" s="42"/>
      <c r="E16" s="42"/>
      <c r="F16" s="44"/>
      <c r="G16" s="44"/>
      <c r="H16" s="67" t="str">
        <f t="shared" si="3"/>
        <v/>
      </c>
      <c r="I16" s="41"/>
      <c r="J16" s="63" t="str">
        <f>IF(I16&gt;0,LOOKUP(I16,勘定科目!$B$2:$B$70,勘定科目!$C$2:$C$70),"")</f>
        <v/>
      </c>
      <c r="K16" s="19">
        <v>109</v>
      </c>
      <c r="L16" s="20" t="str">
        <f>IF(LOOKUP(K16,勘定科目!$B$2:$B$70,勘定科目!$C$2:$C$70)=0,"",LOOKUP(K16,勘定科目!$B$2:$B$70,勘定科目!$C$2:$C$70))</f>
        <v/>
      </c>
      <c r="M16" s="21">
        <f t="shared" si="4"/>
        <v>0</v>
      </c>
      <c r="N16" s="20">
        <v>210</v>
      </c>
      <c r="O16" s="20" t="str">
        <f>IF(LOOKUP(N16,勘定科目!$B$2:$B$70,勘定科目!$C$2:$C$70)=0,"",LOOKUP(N16,勘定科目!$B$2:$B$70,勘定科目!$C$2:$C$70))</f>
        <v/>
      </c>
      <c r="P16" s="22">
        <f t="shared" si="0"/>
        <v>0</v>
      </c>
      <c r="Q16" s="19">
        <v>310</v>
      </c>
      <c r="R16" s="20" t="str">
        <f>IF(LOOKUP(Q16,勘定科目!$B$2:$B$70,勘定科目!$C$2:$C$70)=0,"",LOOKUP(Q16,勘定科目!$B$2:$B$70,勘定科目!$C$2:$C$70))</f>
        <v>損害保険料</v>
      </c>
      <c r="S16" s="23">
        <f t="shared" si="1"/>
        <v>0</v>
      </c>
      <c r="T16" s="24">
        <v>410</v>
      </c>
      <c r="U16" s="20" t="str">
        <f>IF(LOOKUP(T16,勘定科目!$B$2:$B$70,勘定科目!$C$2:$C$70)=0,"",LOOKUP(T16,勘定科目!$B$2:$B$70,勘定科目!$C$2:$C$70))</f>
        <v>原材料仕入高</v>
      </c>
      <c r="V16" s="25">
        <f t="shared" si="2"/>
        <v>0</v>
      </c>
    </row>
    <row r="17" spans="1:22" ht="24" customHeight="1" thickBot="1" x14ac:dyDescent="0.25">
      <c r="A17" s="109"/>
      <c r="B17" s="54"/>
      <c r="C17" s="41"/>
      <c r="D17" s="42"/>
      <c r="E17" s="42"/>
      <c r="F17" s="44"/>
      <c r="G17" s="44"/>
      <c r="H17" s="67" t="str">
        <f t="shared" si="3"/>
        <v/>
      </c>
      <c r="I17" s="41"/>
      <c r="J17" s="63" t="str">
        <f>IF(I17&gt;0,LOOKUP(I17,勘定科目!$B$2:$B$70,勘定科目!$C$2:$C$70),"")</f>
        <v/>
      </c>
      <c r="K17" s="26">
        <v>110</v>
      </c>
      <c r="L17" s="27" t="str">
        <f>IF(LOOKUP(K17,勘定科目!$B$2:$B$70,勘定科目!$C$2:$C$70)=0,"",LOOKUP(K17,勘定科目!$B$2:$B$70,勘定科目!$C$2:$C$70))</f>
        <v/>
      </c>
      <c r="M17" s="28">
        <f t="shared" si="4"/>
        <v>0</v>
      </c>
      <c r="N17" s="20">
        <v>211</v>
      </c>
      <c r="O17" s="20" t="str">
        <f>IF(LOOKUP(N17,勘定科目!$B$2:$B$70,勘定科目!$C$2:$C$70)=0,"",LOOKUP(N17,勘定科目!$B$2:$B$70,勘定科目!$C$2:$C$70))</f>
        <v/>
      </c>
      <c r="P17" s="22">
        <f t="shared" si="0"/>
        <v>0</v>
      </c>
      <c r="Q17" s="19">
        <v>311</v>
      </c>
      <c r="R17" s="20" t="str">
        <f>IF(LOOKUP(Q17,勘定科目!$B$2:$B$70,勘定科目!$C$2:$C$70)=0,"",LOOKUP(Q17,勘定科目!$B$2:$B$70,勘定科目!$C$2:$C$70))</f>
        <v>修繕費</v>
      </c>
      <c r="S17" s="23">
        <f t="shared" si="1"/>
        <v>0</v>
      </c>
      <c r="T17" s="24">
        <v>411</v>
      </c>
      <c r="U17" s="20" t="str">
        <f>IF(LOOKUP(T17,勘定科目!$B$2:$B$70,勘定科目!$C$2:$C$70)=0,"",LOOKUP(T17,勘定科目!$B$2:$B$70,勘定科目!$C$2:$C$70))</f>
        <v>外注工賃</v>
      </c>
      <c r="V17" s="25">
        <f t="shared" si="2"/>
        <v>0</v>
      </c>
    </row>
    <row r="18" spans="1:22" ht="24" customHeight="1" x14ac:dyDescent="0.2">
      <c r="A18" s="109"/>
      <c r="B18" s="54"/>
      <c r="C18" s="41"/>
      <c r="D18" s="42"/>
      <c r="E18" s="42"/>
      <c r="F18" s="44"/>
      <c r="G18" s="44"/>
      <c r="H18" s="67" t="str">
        <f t="shared" si="3"/>
        <v/>
      </c>
      <c r="I18" s="41"/>
      <c r="J18" s="63" t="str">
        <f>IF(I18&gt;0,LOOKUP(I18,勘定科目!$B$2:$B$70,勘定科目!$C$2:$C$70),"")</f>
        <v/>
      </c>
      <c r="K18" s="123" t="s">
        <v>64</v>
      </c>
      <c r="L18" s="124"/>
      <c r="M18" s="125"/>
      <c r="N18" s="20">
        <v>212</v>
      </c>
      <c r="O18" s="20" t="str">
        <f>IF(LOOKUP(N18,勘定科目!$B$2:$B$70,勘定科目!$C$2:$C$70)=0,"",LOOKUP(N18,勘定科目!$B$2:$B$70,勘定科目!$C$2:$C$70))</f>
        <v/>
      </c>
      <c r="P18" s="22">
        <f t="shared" si="0"/>
        <v>0</v>
      </c>
      <c r="Q18" s="19">
        <v>312</v>
      </c>
      <c r="R18" s="20" t="str">
        <f>IF(LOOKUP(Q18,勘定科目!$B$2:$B$70,勘定科目!$C$2:$C$70)=0,"",LOOKUP(Q18,勘定科目!$B$2:$B$70,勘定科目!$C$2:$C$70))</f>
        <v>消耗品費</v>
      </c>
      <c r="S18" s="23">
        <f t="shared" si="1"/>
        <v>0</v>
      </c>
      <c r="T18" s="24">
        <v>412</v>
      </c>
      <c r="U18" s="20" t="str">
        <f>IF(LOOKUP(T18,勘定科目!$B$2:$B$70,勘定科目!$C$2:$C$70)=0,"",LOOKUP(T18,勘定科目!$B$2:$B$70,勘定科目!$C$2:$C$70))</f>
        <v>電力費</v>
      </c>
      <c r="V18" s="25">
        <f t="shared" si="2"/>
        <v>0</v>
      </c>
    </row>
    <row r="19" spans="1:22" ht="24" customHeight="1" x14ac:dyDescent="0.2">
      <c r="A19" s="109"/>
      <c r="B19" s="54"/>
      <c r="C19" s="41"/>
      <c r="D19" s="42"/>
      <c r="E19" s="42"/>
      <c r="F19" s="44"/>
      <c r="G19" s="44"/>
      <c r="H19" s="67" t="str">
        <f t="shared" si="3"/>
        <v/>
      </c>
      <c r="I19" s="41"/>
      <c r="J19" s="63" t="str">
        <f>IF(I19&gt;0,LOOKUP(I19,勘定科目!$B$2:$B$70,勘定科目!$C$2:$C$70),"")</f>
        <v/>
      </c>
      <c r="K19" s="19">
        <v>101</v>
      </c>
      <c r="L19" s="20" t="str">
        <f>IF(LOOKUP(K19,勘定科目!$B$2:$B$70,勘定科目!$C$2:$C$70)=0,"",LOOKUP(K19,勘定科目!$B$2:$B$70,勘定科目!$C$2:$C$70))</f>
        <v>現金</v>
      </c>
      <c r="M19" s="21">
        <f t="shared" ref="M19:M28" si="5">SUMIF($J$8:$J$34,L19,$G$8:$G$34)+SUMIF($J$42:$J$68,L19,$G$42:$G$68)</f>
        <v>0</v>
      </c>
      <c r="N19" s="20"/>
      <c r="O19" s="20"/>
      <c r="P19" s="22"/>
      <c r="Q19" s="19">
        <v>313</v>
      </c>
      <c r="R19" s="20" t="str">
        <f>IF(LOOKUP(Q19,勘定科目!$B$2:$B$70,勘定科目!$C$2:$C$70)=0,"",LOOKUP(Q19,勘定科目!$B$2:$B$70,勘定科目!$C$2:$C$70))</f>
        <v>減価償却費</v>
      </c>
      <c r="S19" s="23">
        <f t="shared" si="1"/>
        <v>0</v>
      </c>
      <c r="T19" s="24">
        <v>413</v>
      </c>
      <c r="U19" s="20" t="str">
        <f>IF(LOOKUP(T19,勘定科目!$B$2:$B$70,勘定科目!$C$2:$C$70)=0,"",LOOKUP(T19,勘定科目!$B$2:$B$70,勘定科目!$C$2:$C$70))</f>
        <v>水道光熱費</v>
      </c>
      <c r="V19" s="25">
        <f t="shared" si="2"/>
        <v>0</v>
      </c>
    </row>
    <row r="20" spans="1:22" ht="24" customHeight="1" x14ac:dyDescent="0.2">
      <c r="A20" s="109"/>
      <c r="B20" s="54"/>
      <c r="C20" s="41"/>
      <c r="D20" s="42"/>
      <c r="E20" s="42"/>
      <c r="F20" s="44"/>
      <c r="G20" s="44"/>
      <c r="H20" s="67" t="str">
        <f t="shared" si="3"/>
        <v/>
      </c>
      <c r="I20" s="41"/>
      <c r="J20" s="63" t="str">
        <f>IF(I20&gt;0,LOOKUP(I20,勘定科目!$B$2:$B$70,勘定科目!$C$2:$C$70),"")</f>
        <v/>
      </c>
      <c r="K20" s="19">
        <v>102</v>
      </c>
      <c r="L20" s="20" t="str">
        <f>IF(LOOKUP(K20,勘定科目!$B$2:$B$70,勘定科目!$C$2:$C$70)=0,"",LOOKUP(K20,勘定科目!$B$2:$B$70,勘定科目!$C$2:$C$70))</f>
        <v>当座預金</v>
      </c>
      <c r="M20" s="21">
        <f t="shared" si="5"/>
        <v>0</v>
      </c>
      <c r="N20" s="20"/>
      <c r="O20" s="20"/>
      <c r="P20" s="22"/>
      <c r="Q20" s="19">
        <v>314</v>
      </c>
      <c r="R20" s="20" t="str">
        <f>IF(LOOKUP(Q20,勘定科目!$B$2:$B$70,勘定科目!$C$2:$C$70)=0,"",LOOKUP(Q20,勘定科目!$B$2:$B$70,勘定科目!$C$2:$C$70))</f>
        <v>福利厚生費</v>
      </c>
      <c r="S20" s="23">
        <f t="shared" si="1"/>
        <v>0</v>
      </c>
      <c r="T20" s="24">
        <v>414</v>
      </c>
      <c r="U20" s="20" t="str">
        <f>IF(LOOKUP(T20,勘定科目!$B$2:$B$70,勘定科目!$C$2:$C$70)=0,"",LOOKUP(T20,勘定科目!$B$2:$B$70,勘定科目!$C$2:$C$70))</f>
        <v>修繕費</v>
      </c>
      <c r="V20" s="25">
        <f t="shared" si="2"/>
        <v>0</v>
      </c>
    </row>
    <row r="21" spans="1:22" ht="24" customHeight="1" x14ac:dyDescent="0.2">
      <c r="A21" s="109"/>
      <c r="B21" s="54"/>
      <c r="C21" s="41"/>
      <c r="D21" s="42"/>
      <c r="E21" s="42"/>
      <c r="F21" s="44"/>
      <c r="G21" s="44"/>
      <c r="H21" s="67" t="str">
        <f t="shared" si="3"/>
        <v/>
      </c>
      <c r="I21" s="41"/>
      <c r="J21" s="63" t="str">
        <f>IF(I21&gt;0,LOOKUP(I21,勘定科目!$B$2:$B$70,勘定科目!$C$2:$C$70),"")</f>
        <v/>
      </c>
      <c r="K21" s="19">
        <v>103</v>
      </c>
      <c r="L21" s="20" t="str">
        <f>IF(LOOKUP(K21,勘定科目!$B$2:$B$70,勘定科目!$C$2:$C$70)=0,"",LOOKUP(K21,勘定科目!$B$2:$B$70,勘定科目!$C$2:$C$70))</f>
        <v>普通預金</v>
      </c>
      <c r="M21" s="21">
        <f t="shared" si="5"/>
        <v>0</v>
      </c>
      <c r="N21" s="20"/>
      <c r="O21" s="20"/>
      <c r="P21" s="22"/>
      <c r="Q21" s="19">
        <v>315</v>
      </c>
      <c r="R21" s="20" t="str">
        <f>IF(LOOKUP(Q21,勘定科目!$B$2:$B$70,勘定科目!$C$2:$C$70)=0,"",LOOKUP(Q21,勘定科目!$B$2:$B$70,勘定科目!$C$2:$C$70))</f>
        <v>給料賃金</v>
      </c>
      <c r="S21" s="23">
        <f t="shared" si="1"/>
        <v>0</v>
      </c>
      <c r="T21" s="24">
        <v>415</v>
      </c>
      <c r="U21" s="20" t="str">
        <f>IF(LOOKUP(T21,勘定科目!$B$2:$B$70,勘定科目!$C$2:$C$70)=0,"",LOOKUP(T21,勘定科目!$B$2:$B$70,勘定科目!$C$2:$C$70))</f>
        <v>減価償却費</v>
      </c>
      <c r="V21" s="25">
        <f t="shared" si="2"/>
        <v>0</v>
      </c>
    </row>
    <row r="22" spans="1:22" ht="24" customHeight="1" x14ac:dyDescent="0.2">
      <c r="A22" s="109"/>
      <c r="B22" s="54"/>
      <c r="C22" s="41"/>
      <c r="D22" s="42"/>
      <c r="E22" s="42"/>
      <c r="F22" s="44"/>
      <c r="G22" s="44"/>
      <c r="H22" s="67" t="str">
        <f t="shared" si="3"/>
        <v/>
      </c>
      <c r="I22" s="41"/>
      <c r="J22" s="63" t="str">
        <f>IF(I22&gt;0,LOOKUP(I22,勘定科目!$B$2:$B$70,勘定科目!$C$2:$C$70),"")</f>
        <v/>
      </c>
      <c r="K22" s="19">
        <v>104</v>
      </c>
      <c r="L22" s="20" t="str">
        <f>IF(LOOKUP(K22,勘定科目!$B$2:$B$70,勘定科目!$C$2:$C$70)=0,"",LOOKUP(K22,勘定科目!$B$2:$B$70,勘定科目!$C$2:$C$70))</f>
        <v>定期預金</v>
      </c>
      <c r="M22" s="21">
        <f t="shared" si="5"/>
        <v>0</v>
      </c>
      <c r="N22" s="20"/>
      <c r="O22" s="20"/>
      <c r="P22" s="22"/>
      <c r="Q22" s="19">
        <v>316</v>
      </c>
      <c r="R22" s="20" t="str">
        <f>IF(LOOKUP(Q22,勘定科目!$B$2:$B$70,勘定科目!$C$2:$C$70)=0,"",LOOKUP(Q22,勘定科目!$B$2:$B$70,勘定科目!$C$2:$C$70))</f>
        <v>外注工賃</v>
      </c>
      <c r="S22" s="23">
        <f t="shared" si="1"/>
        <v>0</v>
      </c>
      <c r="T22" s="24">
        <v>416</v>
      </c>
      <c r="U22" s="20" t="str">
        <f>IF(LOOKUP(T22,勘定科目!$B$2:$B$70,勘定科目!$C$2:$C$70)=0,"",LOOKUP(T22,勘定科目!$B$2:$B$70,勘定科目!$C$2:$C$70))</f>
        <v/>
      </c>
      <c r="V22" s="25">
        <f t="shared" si="2"/>
        <v>0</v>
      </c>
    </row>
    <row r="23" spans="1:22" ht="24" customHeight="1" x14ac:dyDescent="0.2">
      <c r="A23" s="109"/>
      <c r="B23" s="54"/>
      <c r="C23" s="41"/>
      <c r="D23" s="42"/>
      <c r="E23" s="42"/>
      <c r="F23" s="44"/>
      <c r="G23" s="44"/>
      <c r="H23" s="67" t="str">
        <f t="shared" si="3"/>
        <v/>
      </c>
      <c r="I23" s="41"/>
      <c r="J23" s="63" t="str">
        <f>IF(I23&gt;0,LOOKUP(I23,勘定科目!$B$2:$B$70,勘定科目!$C$2:$C$70),"")</f>
        <v/>
      </c>
      <c r="K23" s="19">
        <v>105</v>
      </c>
      <c r="L23" s="20" t="str">
        <f>IF(LOOKUP(K23,勘定科目!$B$2:$B$70,勘定科目!$C$2:$C$70)=0,"",LOOKUP(K23,勘定科目!$B$2:$B$70,勘定科目!$C$2:$C$70))</f>
        <v>積立預金</v>
      </c>
      <c r="M23" s="21">
        <f t="shared" si="5"/>
        <v>0</v>
      </c>
      <c r="N23" s="20"/>
      <c r="O23" s="20"/>
      <c r="P23" s="22"/>
      <c r="Q23" s="19">
        <v>317</v>
      </c>
      <c r="R23" s="20" t="str">
        <f>IF(LOOKUP(Q23,勘定科目!$B$2:$B$70,勘定科目!$C$2:$C$70)=0,"",LOOKUP(Q23,勘定科目!$B$2:$B$70,勘定科目!$C$2:$C$70))</f>
        <v>利子割引料</v>
      </c>
      <c r="S23" s="23">
        <f t="shared" si="1"/>
        <v>0</v>
      </c>
      <c r="T23" s="24">
        <v>417</v>
      </c>
      <c r="U23" s="20" t="str">
        <f>IF(LOOKUP(T23,勘定科目!$B$2:$B$70,勘定科目!$C$2:$C$70)=0,"",LOOKUP(T23,勘定科目!$B$2:$B$70,勘定科目!$C$2:$C$70))</f>
        <v/>
      </c>
      <c r="V23" s="25">
        <f t="shared" si="2"/>
        <v>0</v>
      </c>
    </row>
    <row r="24" spans="1:22" ht="24" customHeight="1" x14ac:dyDescent="0.2">
      <c r="A24" s="109"/>
      <c r="B24" s="54"/>
      <c r="C24" s="41"/>
      <c r="D24" s="42"/>
      <c r="E24" s="42"/>
      <c r="F24" s="44"/>
      <c r="G24" s="44"/>
      <c r="H24" s="67" t="str">
        <f t="shared" si="3"/>
        <v/>
      </c>
      <c r="I24" s="41"/>
      <c r="J24" s="63" t="str">
        <f>IF(I24&gt;0,LOOKUP(I24,勘定科目!$B$2:$B$70,勘定科目!$C$2:$C$70),"")</f>
        <v/>
      </c>
      <c r="K24" s="19">
        <v>106</v>
      </c>
      <c r="L24" s="20" t="str">
        <f>IF(LOOKUP(K24,勘定科目!$B$2:$B$70,勘定科目!$C$2:$C$70)=0,"",LOOKUP(K24,勘定科目!$B$2:$B$70,勘定科目!$C$2:$C$70))</f>
        <v/>
      </c>
      <c r="M24" s="21">
        <f t="shared" si="5"/>
        <v>0</v>
      </c>
      <c r="N24" s="20"/>
      <c r="O24" s="20"/>
      <c r="P24" s="22"/>
      <c r="Q24" s="19">
        <v>318</v>
      </c>
      <c r="R24" s="20" t="str">
        <f>IF(LOOKUP(Q24,勘定科目!$B$2:$B$70,勘定科目!$C$2:$C$70)=0,"",LOOKUP(Q24,勘定科目!$B$2:$B$70,勘定科目!$C$2:$C$70))</f>
        <v>地代家賃</v>
      </c>
      <c r="S24" s="23">
        <f t="shared" si="1"/>
        <v>0</v>
      </c>
      <c r="T24" s="24">
        <v>418</v>
      </c>
      <c r="U24" s="20" t="str">
        <f>IF(LOOKUP(T24,勘定科目!$B$2:$B$70,勘定科目!$C$2:$C$70)=0,"",LOOKUP(T24,勘定科目!$B$2:$B$70,勘定科目!$C$2:$C$70))</f>
        <v/>
      </c>
      <c r="V24" s="25">
        <f t="shared" si="2"/>
        <v>0</v>
      </c>
    </row>
    <row r="25" spans="1:22" ht="24" customHeight="1" x14ac:dyDescent="0.2">
      <c r="A25" s="109"/>
      <c r="B25" s="54"/>
      <c r="C25" s="41"/>
      <c r="D25" s="42"/>
      <c r="E25" s="42"/>
      <c r="F25" s="44"/>
      <c r="G25" s="44"/>
      <c r="H25" s="67" t="str">
        <f t="shared" si="3"/>
        <v/>
      </c>
      <c r="I25" s="41"/>
      <c r="J25" s="63" t="str">
        <f>IF(I25&gt;0,LOOKUP(I25,勘定科目!$B$2:$B$70,勘定科目!$C$2:$C$70),"")</f>
        <v/>
      </c>
      <c r="K25" s="19">
        <v>107</v>
      </c>
      <c r="L25" s="20" t="str">
        <f>IF(LOOKUP(K25,勘定科目!$B$2:$B$70,勘定科目!$C$2:$C$70)=0,"",LOOKUP(K25,勘定科目!$B$2:$B$70,勘定科目!$C$2:$C$70))</f>
        <v/>
      </c>
      <c r="M25" s="21">
        <f t="shared" si="5"/>
        <v>0</v>
      </c>
      <c r="N25" s="20"/>
      <c r="O25" s="20"/>
      <c r="P25" s="22"/>
      <c r="Q25" s="19">
        <v>319</v>
      </c>
      <c r="R25" s="20" t="str">
        <f>IF(LOOKUP(Q25,勘定科目!$B$2:$B$70,勘定科目!$C$2:$C$70)=0,"",LOOKUP(Q25,勘定科目!$B$2:$B$70,勘定科目!$C$2:$C$70))</f>
        <v>貸倒金</v>
      </c>
      <c r="S25" s="23">
        <f t="shared" si="1"/>
        <v>0</v>
      </c>
      <c r="T25" s="24">
        <v>419</v>
      </c>
      <c r="U25" s="20" t="str">
        <f>IF(LOOKUP(T25,勘定科目!$B$2:$B$70,勘定科目!$C$2:$C$70)=0,"",LOOKUP(T25,勘定科目!$B$2:$B$70,勘定科目!$C$2:$C$70))</f>
        <v/>
      </c>
      <c r="V25" s="25">
        <f t="shared" si="2"/>
        <v>0</v>
      </c>
    </row>
    <row r="26" spans="1:22" ht="24" customHeight="1" x14ac:dyDescent="0.2">
      <c r="A26" s="109"/>
      <c r="B26" s="54"/>
      <c r="C26" s="41"/>
      <c r="D26" s="42"/>
      <c r="E26" s="42"/>
      <c r="F26" s="44"/>
      <c r="G26" s="44"/>
      <c r="H26" s="67" t="str">
        <f t="shared" si="3"/>
        <v/>
      </c>
      <c r="I26" s="41"/>
      <c r="J26" s="63" t="str">
        <f>IF(I26&gt;0,LOOKUP(I26,勘定科目!$B$2:$B$70,勘定科目!$C$2:$C$70),"")</f>
        <v/>
      </c>
      <c r="K26" s="19">
        <v>108</v>
      </c>
      <c r="L26" s="20" t="str">
        <f>IF(LOOKUP(K26,勘定科目!$B$2:$B$70,勘定科目!$C$2:$C$70)=0,"",LOOKUP(K26,勘定科目!$B$2:$B$70,勘定科目!$C$2:$C$70))</f>
        <v/>
      </c>
      <c r="M26" s="21">
        <f t="shared" si="5"/>
        <v>0</v>
      </c>
      <c r="N26" s="20"/>
      <c r="O26" s="20"/>
      <c r="P26" s="22"/>
      <c r="Q26" s="19">
        <v>320</v>
      </c>
      <c r="R26" s="20" t="str">
        <f>IF(LOOKUP(Q26,勘定科目!$B$2:$B$70,勘定科目!$C$2:$C$70)=0,"",LOOKUP(Q26,勘定科目!$B$2:$B$70,勘定科目!$C$2:$C$70))</f>
        <v>車両費</v>
      </c>
      <c r="S26" s="23">
        <f t="shared" si="1"/>
        <v>0</v>
      </c>
      <c r="T26" s="24">
        <v>420</v>
      </c>
      <c r="U26" s="20" t="str">
        <f>IF(LOOKUP(T26,勘定科目!$B$2:$B$70,勘定科目!$C$2:$C$70)=0,"",LOOKUP(T26,勘定科目!$B$2:$B$70,勘定科目!$C$2:$C$70))</f>
        <v/>
      </c>
      <c r="V26" s="25">
        <f t="shared" si="2"/>
        <v>0</v>
      </c>
    </row>
    <row r="27" spans="1:22" ht="24" customHeight="1" x14ac:dyDescent="0.2">
      <c r="A27" s="109"/>
      <c r="B27" s="54"/>
      <c r="C27" s="41"/>
      <c r="D27" s="42"/>
      <c r="E27" s="42"/>
      <c r="F27" s="44"/>
      <c r="G27" s="44"/>
      <c r="H27" s="67" t="str">
        <f t="shared" si="3"/>
        <v/>
      </c>
      <c r="I27" s="41"/>
      <c r="J27" s="63" t="str">
        <f>IF(I27&gt;0,LOOKUP(I27,勘定科目!$B$2:$B$70,勘定科目!$C$2:$C$70),"")</f>
        <v/>
      </c>
      <c r="K27" s="19">
        <v>109</v>
      </c>
      <c r="L27" s="20" t="str">
        <f>IF(LOOKUP(K27,勘定科目!$B$2:$B$70,勘定科目!$C$2:$C$70)=0,"",LOOKUP(K27,勘定科目!$B$2:$B$70,勘定科目!$C$2:$C$70))</f>
        <v/>
      </c>
      <c r="M27" s="21">
        <f t="shared" si="5"/>
        <v>0</v>
      </c>
      <c r="N27" s="20"/>
      <c r="O27" s="20"/>
      <c r="P27" s="22"/>
      <c r="Q27" s="19">
        <v>321</v>
      </c>
      <c r="R27" s="20" t="str">
        <f>IF(LOOKUP(Q27,勘定科目!$B$2:$B$70,勘定科目!$C$2:$C$70)=0,"",LOOKUP(Q27,勘定科目!$B$2:$B$70,勘定科目!$C$2:$C$70))</f>
        <v>雑費</v>
      </c>
      <c r="S27" s="23">
        <f t="shared" si="1"/>
        <v>0</v>
      </c>
      <c r="T27" s="24">
        <v>421</v>
      </c>
      <c r="U27" s="20" t="str">
        <f>IF(LOOKUP(T27,勘定科目!$B$2:$B$70,勘定科目!$C$2:$C$70)=0,"",LOOKUP(T27,勘定科目!$B$2:$B$70,勘定科目!$C$2:$C$70))</f>
        <v/>
      </c>
      <c r="V27" s="25">
        <f t="shared" si="2"/>
        <v>0</v>
      </c>
    </row>
    <row r="28" spans="1:22" ht="24" customHeight="1" x14ac:dyDescent="0.2">
      <c r="A28" s="109"/>
      <c r="B28" s="54"/>
      <c r="C28" s="41"/>
      <c r="D28" s="42"/>
      <c r="E28" s="42"/>
      <c r="F28" s="44"/>
      <c r="G28" s="44"/>
      <c r="H28" s="67" t="str">
        <f t="shared" si="3"/>
        <v/>
      </c>
      <c r="I28" s="41"/>
      <c r="J28" s="63" t="str">
        <f>IF(I28&gt;0,LOOKUP(I28,勘定科目!$B$2:$B$70,勘定科目!$C$2:$C$70),"")</f>
        <v/>
      </c>
      <c r="K28" s="19">
        <v>110</v>
      </c>
      <c r="L28" s="20" t="str">
        <f>IF(LOOKUP(K28,勘定科目!$B$2:$B$70,勘定科目!$C$2:$C$70)=0,"",LOOKUP(K28,勘定科目!$B$2:$B$70,勘定科目!$C$2:$C$70))</f>
        <v/>
      </c>
      <c r="M28" s="21">
        <f t="shared" si="5"/>
        <v>0</v>
      </c>
      <c r="N28" s="20"/>
      <c r="O28" s="20"/>
      <c r="P28" s="22"/>
      <c r="Q28" s="19">
        <v>322</v>
      </c>
      <c r="R28" s="20" t="str">
        <f>IF(LOOKUP(Q28,勘定科目!$B$2:$B$70,勘定科目!$C$2:$C$70)=0,"",LOOKUP(Q28,勘定科目!$B$2:$B$70,勘定科目!$C$2:$C$70))</f>
        <v>事業主貸</v>
      </c>
      <c r="S28" s="23">
        <f t="shared" si="1"/>
        <v>0</v>
      </c>
      <c r="T28" s="24"/>
      <c r="U28" s="20"/>
      <c r="V28" s="25"/>
    </row>
    <row r="29" spans="1:22" ht="24" customHeight="1" x14ac:dyDescent="0.2">
      <c r="A29" s="109"/>
      <c r="B29" s="54"/>
      <c r="C29" s="41"/>
      <c r="D29" s="42"/>
      <c r="E29" s="42"/>
      <c r="F29" s="44"/>
      <c r="G29" s="44"/>
      <c r="H29" s="67" t="str">
        <f t="shared" si="3"/>
        <v/>
      </c>
      <c r="I29" s="41"/>
      <c r="J29" s="63" t="str">
        <f>IF(I29&gt;0,LOOKUP(I29,勘定科目!$B$2:$B$70,勘定科目!$C$2:$C$70),"")</f>
        <v/>
      </c>
      <c r="K29" s="19"/>
      <c r="L29" s="20"/>
      <c r="M29" s="21"/>
      <c r="N29" s="20"/>
      <c r="O29" s="20"/>
      <c r="P29" s="22"/>
      <c r="Q29" s="19">
        <v>323</v>
      </c>
      <c r="R29" s="20" t="str">
        <f>IF(LOOKUP(Q29,勘定科目!$B$2:$B$70,勘定科目!$C$2:$C$70)=0,"",LOOKUP(Q29,勘定科目!$B$2:$B$70,勘定科目!$C$2:$C$70))</f>
        <v>リース料</v>
      </c>
      <c r="S29" s="23">
        <f t="shared" si="1"/>
        <v>0</v>
      </c>
      <c r="T29" s="24"/>
      <c r="U29" s="20"/>
      <c r="V29" s="25"/>
    </row>
    <row r="30" spans="1:22" ht="24" customHeight="1" x14ac:dyDescent="0.2">
      <c r="A30" s="109"/>
      <c r="B30" s="54"/>
      <c r="C30" s="41"/>
      <c r="D30" s="42"/>
      <c r="E30" s="42"/>
      <c r="F30" s="44"/>
      <c r="G30" s="44"/>
      <c r="H30" s="67" t="str">
        <f t="shared" si="3"/>
        <v/>
      </c>
      <c r="I30" s="41"/>
      <c r="J30" s="63" t="str">
        <f>IF(I30&gt;0,LOOKUP(I30,勘定科目!$B$2:$B$70,勘定科目!$C$2:$C$70),"")</f>
        <v/>
      </c>
      <c r="K30" s="19"/>
      <c r="L30" s="20"/>
      <c r="M30" s="21"/>
      <c r="N30" s="20"/>
      <c r="O30" s="20"/>
      <c r="P30" s="22"/>
      <c r="Q30" s="19">
        <v>324</v>
      </c>
      <c r="R30" s="20" t="str">
        <f>IF(LOOKUP(Q30,勘定科目!$B$2:$B$70,勘定科目!$C$2:$C$70)=0,"",LOOKUP(Q30,勘定科目!$B$2:$B$70,勘定科目!$C$2:$C$70))</f>
        <v>預金預入</v>
      </c>
      <c r="S30" s="23">
        <f t="shared" si="1"/>
        <v>0</v>
      </c>
      <c r="T30" s="24"/>
      <c r="U30" s="20"/>
      <c r="V30" s="25"/>
    </row>
    <row r="31" spans="1:22" ht="24" customHeight="1" x14ac:dyDescent="0.2">
      <c r="A31" s="109"/>
      <c r="B31" s="54"/>
      <c r="C31" s="41"/>
      <c r="D31" s="42"/>
      <c r="E31" s="42"/>
      <c r="F31" s="44"/>
      <c r="G31" s="44"/>
      <c r="H31" s="67" t="str">
        <f t="shared" si="3"/>
        <v/>
      </c>
      <c r="I31" s="41"/>
      <c r="J31" s="63" t="str">
        <f>IF(I31&gt;0,LOOKUP(I31,勘定科目!$B$2:$B$70,勘定科目!$C$2:$C$70),"")</f>
        <v/>
      </c>
      <c r="K31" s="19"/>
      <c r="L31" s="20"/>
      <c r="M31" s="21"/>
      <c r="N31" s="20"/>
      <c r="O31" s="20"/>
      <c r="P31" s="22"/>
      <c r="Q31" s="19">
        <v>325</v>
      </c>
      <c r="R31" s="20" t="str">
        <f>IF(LOOKUP(Q31,勘定科目!$B$2:$B$70,勘定科目!$C$2:$C$70)=0,"",LOOKUP(Q31,勘定科目!$B$2:$B$70,勘定科目!$C$2:$C$70))</f>
        <v/>
      </c>
      <c r="S31" s="23">
        <f t="shared" si="1"/>
        <v>0</v>
      </c>
      <c r="T31" s="24"/>
      <c r="U31" s="20"/>
      <c r="V31" s="25"/>
    </row>
    <row r="32" spans="1:22" ht="24" customHeight="1" x14ac:dyDescent="0.2">
      <c r="A32" s="109"/>
      <c r="B32" s="54"/>
      <c r="C32" s="41"/>
      <c r="D32" s="42"/>
      <c r="E32" s="42"/>
      <c r="F32" s="44"/>
      <c r="G32" s="44"/>
      <c r="H32" s="67" t="str">
        <f t="shared" si="3"/>
        <v/>
      </c>
      <c r="I32" s="41"/>
      <c r="J32" s="63" t="str">
        <f>IF(I32&gt;0,LOOKUP(I32,勘定科目!$B$2:$B$70,勘定科目!$C$2:$C$70),"")</f>
        <v/>
      </c>
      <c r="K32" s="19"/>
      <c r="L32" s="20"/>
      <c r="M32" s="21"/>
      <c r="N32" s="20"/>
      <c r="O32" s="20"/>
      <c r="P32" s="22"/>
      <c r="Q32" s="19">
        <v>326</v>
      </c>
      <c r="R32" s="20" t="str">
        <f>IF(LOOKUP(Q32,勘定科目!$B$2:$B$70,勘定科目!$C$2:$C$70)=0,"",LOOKUP(Q32,勘定科目!$B$2:$B$70,勘定科目!$C$2:$C$70))</f>
        <v/>
      </c>
      <c r="S32" s="23">
        <f t="shared" si="1"/>
        <v>0</v>
      </c>
      <c r="T32" s="24"/>
      <c r="U32" s="20"/>
      <c r="V32" s="25"/>
    </row>
    <row r="33" spans="1:22" ht="24" customHeight="1" x14ac:dyDescent="0.2">
      <c r="A33" s="109"/>
      <c r="B33" s="54"/>
      <c r="C33" s="41"/>
      <c r="D33" s="42"/>
      <c r="E33" s="42"/>
      <c r="F33" s="44"/>
      <c r="G33" s="44"/>
      <c r="H33" s="67" t="str">
        <f t="shared" si="3"/>
        <v/>
      </c>
      <c r="I33" s="41"/>
      <c r="J33" s="63" t="str">
        <f>IF(I33&gt;0,LOOKUP(I33,勘定科目!$B$2:$B$70,勘定科目!$C$2:$C$70),"")</f>
        <v/>
      </c>
      <c r="K33" s="19"/>
      <c r="L33" s="20"/>
      <c r="M33" s="20"/>
      <c r="N33" s="20"/>
      <c r="O33" s="20"/>
      <c r="P33" s="29"/>
      <c r="Q33" s="19"/>
      <c r="R33" s="20"/>
      <c r="S33" s="30"/>
      <c r="T33" s="24"/>
      <c r="U33" s="20"/>
      <c r="V33" s="31"/>
    </row>
    <row r="34" spans="1:22" ht="24" customHeight="1" thickBot="1" x14ac:dyDescent="0.25">
      <c r="A34" s="110"/>
      <c r="B34" s="75"/>
      <c r="C34" s="45"/>
      <c r="D34" s="46"/>
      <c r="E34" s="46"/>
      <c r="F34" s="47"/>
      <c r="G34" s="47"/>
      <c r="H34" s="68" t="str">
        <f t="shared" si="3"/>
        <v/>
      </c>
      <c r="I34" s="45"/>
      <c r="J34" s="64" t="str">
        <f>IF(I34&gt;0,LOOKUP(I34,勘定科目!$B$2:$B$70,勘定科目!$C$2:$C$70),"")</f>
        <v/>
      </c>
      <c r="K34" s="19"/>
      <c r="L34" s="20"/>
      <c r="M34" s="20"/>
      <c r="N34" s="20"/>
      <c r="O34" s="20"/>
      <c r="P34" s="29"/>
      <c r="Q34" s="19"/>
      <c r="R34" s="20"/>
      <c r="S34" s="30"/>
      <c r="T34" s="24"/>
      <c r="U34" s="20"/>
      <c r="V34" s="31"/>
    </row>
    <row r="35" spans="1:22" ht="24" customHeight="1" thickBot="1" x14ac:dyDescent="0.25">
      <c r="A35" s="99"/>
      <c r="B35" s="100"/>
      <c r="C35" s="100"/>
      <c r="D35" s="101"/>
      <c r="E35" s="48" t="s">
        <v>61</v>
      </c>
      <c r="F35" s="69">
        <f>SUM(F8:F34)</f>
        <v>0</v>
      </c>
      <c r="G35" s="69">
        <f>SUM(G8:G34)</f>
        <v>0</v>
      </c>
      <c r="H35" s="69">
        <f>F35-G35+H7</f>
        <v>15200</v>
      </c>
      <c r="I35" s="70"/>
      <c r="J35" s="65"/>
      <c r="K35" s="26"/>
      <c r="L35" s="27"/>
      <c r="M35" s="27"/>
      <c r="N35" s="27"/>
      <c r="O35" s="27"/>
      <c r="P35" s="32"/>
      <c r="Q35" s="26"/>
      <c r="R35" s="27"/>
      <c r="S35" s="33"/>
      <c r="T35" s="34"/>
      <c r="U35" s="27"/>
      <c r="V35" s="35"/>
    </row>
    <row r="36" spans="1:22" ht="24" customHeight="1" x14ac:dyDescent="0.2">
      <c r="A36" s="86"/>
      <c r="B36" s="86"/>
      <c r="C36" s="98" t="str">
        <f>現金出納帳２月!C36</f>
        <v>銀行勘定帳（○○○○銀行）</v>
      </c>
      <c r="D36" s="98"/>
      <c r="E36" s="98"/>
      <c r="F36" s="98"/>
      <c r="G36" s="98"/>
      <c r="H36" s="98"/>
      <c r="I36" s="98"/>
      <c r="J36" s="98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11"/>
    </row>
    <row r="37" spans="1:22" ht="13.2" customHeight="1" x14ac:dyDescent="0.2">
      <c r="A37" s="86"/>
      <c r="B37" s="86"/>
      <c r="C37" s="12"/>
      <c r="D37" s="12"/>
      <c r="E37" s="12"/>
      <c r="F37" s="12"/>
      <c r="G37" s="12"/>
      <c r="H37" s="12"/>
      <c r="I37" s="12"/>
      <c r="J37" s="12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11"/>
    </row>
    <row r="38" spans="1:22" ht="13.2" customHeight="1" thickBot="1" x14ac:dyDescent="0.25">
      <c r="A38" s="85"/>
      <c r="B38" s="85"/>
      <c r="C38" s="85"/>
      <c r="D38" s="85"/>
      <c r="E38" s="88"/>
      <c r="F38" s="89"/>
      <c r="G38" s="89"/>
      <c r="H38" s="89"/>
      <c r="I38" s="90"/>
      <c r="J38" s="90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11"/>
    </row>
    <row r="39" spans="1:22" ht="24" customHeight="1" x14ac:dyDescent="0.2">
      <c r="A39" s="117" t="s">
        <v>49</v>
      </c>
      <c r="B39" s="118"/>
      <c r="C39" s="119" t="s">
        <v>60</v>
      </c>
      <c r="D39" s="120" t="s">
        <v>50</v>
      </c>
      <c r="E39" s="120" t="s">
        <v>51</v>
      </c>
      <c r="F39" s="120" t="s">
        <v>52</v>
      </c>
      <c r="G39" s="120" t="s">
        <v>53</v>
      </c>
      <c r="H39" s="120" t="s">
        <v>54</v>
      </c>
      <c r="I39" s="119" t="s">
        <v>55</v>
      </c>
      <c r="J39" s="106" t="s">
        <v>56</v>
      </c>
    </row>
    <row r="40" spans="1:22" ht="24" customHeight="1" thickBot="1" x14ac:dyDescent="0.25">
      <c r="A40" s="36" t="s">
        <v>57</v>
      </c>
      <c r="B40" s="37" t="s">
        <v>58</v>
      </c>
      <c r="C40" s="114"/>
      <c r="D40" s="116"/>
      <c r="E40" s="116"/>
      <c r="F40" s="116"/>
      <c r="G40" s="116"/>
      <c r="H40" s="116"/>
      <c r="I40" s="114"/>
      <c r="J40" s="107"/>
    </row>
    <row r="41" spans="1:22" ht="24" customHeight="1" x14ac:dyDescent="0.2">
      <c r="A41" s="117"/>
      <c r="B41" s="121"/>
      <c r="C41" s="121"/>
      <c r="D41" s="118"/>
      <c r="E41" s="38" t="s">
        <v>59</v>
      </c>
      <c r="F41" s="39"/>
      <c r="G41" s="39"/>
      <c r="H41" s="66">
        <f>現金出納帳８月!H69</f>
        <v>9000</v>
      </c>
      <c r="I41" s="40"/>
      <c r="J41" s="71" t="str">
        <f>IF(I41&gt;0,LOOKUP(I41,勘定科目!$B$2:$B$70,勘定科目!$C$2:$C$70),"")</f>
        <v/>
      </c>
    </row>
    <row r="42" spans="1:22" ht="24" customHeight="1" x14ac:dyDescent="0.2">
      <c r="A42" s="108">
        <v>9</v>
      </c>
      <c r="B42" s="54"/>
      <c r="C42" s="41"/>
      <c r="D42" s="42"/>
      <c r="E42" s="43"/>
      <c r="F42" s="44"/>
      <c r="G42" s="44"/>
      <c r="H42" s="67" t="str">
        <f t="shared" ref="H42:H68" si="6">IF(F42-G42&lt;&gt;0,H41+F42-G42,"")</f>
        <v/>
      </c>
      <c r="I42" s="41"/>
      <c r="J42" s="72" t="str">
        <f>IF(I42&gt;0,LOOKUP(I42,勘定科目!$B$2:$B$70,勘定科目!$C$2:$C$70),"")</f>
        <v/>
      </c>
    </row>
    <row r="43" spans="1:22" ht="24" customHeight="1" x14ac:dyDescent="0.2">
      <c r="A43" s="109"/>
      <c r="B43" s="54"/>
      <c r="C43" s="41"/>
      <c r="D43" s="42"/>
      <c r="E43" s="42"/>
      <c r="F43" s="44"/>
      <c r="G43" s="44"/>
      <c r="H43" s="67" t="str">
        <f t="shared" si="6"/>
        <v/>
      </c>
      <c r="I43" s="41"/>
      <c r="J43" s="73" t="str">
        <f>IF(I43&gt;0,LOOKUP(I43,勘定科目!$B$2:$B$70,勘定科目!$C$2:$C$70),"")</f>
        <v/>
      </c>
    </row>
    <row r="44" spans="1:22" ht="24" customHeight="1" x14ac:dyDescent="0.2">
      <c r="A44" s="109"/>
      <c r="B44" s="54"/>
      <c r="C44" s="41"/>
      <c r="D44" s="42"/>
      <c r="E44" s="42"/>
      <c r="F44" s="44"/>
      <c r="G44" s="44"/>
      <c r="H44" s="67" t="str">
        <f t="shared" si="6"/>
        <v/>
      </c>
      <c r="I44" s="41"/>
      <c r="J44" s="73" t="str">
        <f>IF(I44&gt;0,LOOKUP(I44,勘定科目!$B$2:$B$70,勘定科目!$C$2:$C$70),"")</f>
        <v/>
      </c>
    </row>
    <row r="45" spans="1:22" ht="24" customHeight="1" x14ac:dyDescent="0.2">
      <c r="A45" s="109"/>
      <c r="B45" s="54"/>
      <c r="C45" s="41"/>
      <c r="D45" s="42"/>
      <c r="E45" s="42"/>
      <c r="F45" s="44"/>
      <c r="G45" s="44"/>
      <c r="H45" s="67" t="str">
        <f t="shared" si="6"/>
        <v/>
      </c>
      <c r="I45" s="41"/>
      <c r="J45" s="73" t="str">
        <f>IF(I45&gt;0,LOOKUP(I45,勘定科目!$B$2:$B$70,勘定科目!$C$2:$C$70),"")</f>
        <v/>
      </c>
    </row>
    <row r="46" spans="1:22" ht="24" customHeight="1" x14ac:dyDescent="0.2">
      <c r="A46" s="109"/>
      <c r="B46" s="54"/>
      <c r="C46" s="41"/>
      <c r="D46" s="42"/>
      <c r="E46" s="42"/>
      <c r="F46" s="44"/>
      <c r="G46" s="44"/>
      <c r="H46" s="67" t="str">
        <f t="shared" si="6"/>
        <v/>
      </c>
      <c r="I46" s="41"/>
      <c r="J46" s="73" t="str">
        <f>IF(I46&gt;0,LOOKUP(I46,勘定科目!$B$2:$B$70,勘定科目!$C$2:$C$70),"")</f>
        <v/>
      </c>
    </row>
    <row r="47" spans="1:22" ht="24" customHeight="1" x14ac:dyDescent="0.2">
      <c r="A47" s="109"/>
      <c r="B47" s="54"/>
      <c r="C47" s="41"/>
      <c r="D47" s="42"/>
      <c r="E47" s="42"/>
      <c r="F47" s="44"/>
      <c r="G47" s="44"/>
      <c r="H47" s="67" t="str">
        <f t="shared" si="6"/>
        <v/>
      </c>
      <c r="I47" s="41"/>
      <c r="J47" s="73" t="str">
        <f>IF(I47&gt;0,LOOKUP(I47,勘定科目!$B$2:$B$70,勘定科目!$C$2:$C$70),"")</f>
        <v/>
      </c>
    </row>
    <row r="48" spans="1:22" ht="24" customHeight="1" x14ac:dyDescent="0.2">
      <c r="A48" s="109"/>
      <c r="B48" s="54"/>
      <c r="C48" s="41"/>
      <c r="D48" s="42"/>
      <c r="E48" s="42"/>
      <c r="F48" s="44"/>
      <c r="G48" s="44"/>
      <c r="H48" s="67" t="str">
        <f t="shared" si="6"/>
        <v/>
      </c>
      <c r="I48" s="41"/>
      <c r="J48" s="73" t="str">
        <f>IF(I48&gt;0,LOOKUP(I48,勘定科目!$B$2:$B$70,勘定科目!$C$2:$C$70),"")</f>
        <v/>
      </c>
    </row>
    <row r="49" spans="1:10" ht="24" customHeight="1" x14ac:dyDescent="0.2">
      <c r="A49" s="109"/>
      <c r="B49" s="54"/>
      <c r="C49" s="41"/>
      <c r="D49" s="42"/>
      <c r="E49" s="42"/>
      <c r="F49" s="44"/>
      <c r="G49" s="44"/>
      <c r="H49" s="67" t="str">
        <f t="shared" si="6"/>
        <v/>
      </c>
      <c r="I49" s="41"/>
      <c r="J49" s="73" t="str">
        <f>IF(I49&gt;0,LOOKUP(I49,勘定科目!$B$2:$B$70,勘定科目!$C$2:$C$70),"")</f>
        <v/>
      </c>
    </row>
    <row r="50" spans="1:10" ht="24" customHeight="1" x14ac:dyDescent="0.2">
      <c r="A50" s="109"/>
      <c r="B50" s="54"/>
      <c r="C50" s="41"/>
      <c r="D50" s="42"/>
      <c r="E50" s="42"/>
      <c r="F50" s="44"/>
      <c r="G50" s="44"/>
      <c r="H50" s="67" t="str">
        <f t="shared" si="6"/>
        <v/>
      </c>
      <c r="I50" s="41"/>
      <c r="J50" s="73" t="str">
        <f>IF(I50&gt;0,LOOKUP(I50,勘定科目!$B$2:$B$70,勘定科目!$C$2:$C$70),"")</f>
        <v/>
      </c>
    </row>
    <row r="51" spans="1:10" ht="24" customHeight="1" x14ac:dyDescent="0.2">
      <c r="A51" s="109"/>
      <c r="B51" s="54"/>
      <c r="C51" s="41"/>
      <c r="D51" s="42"/>
      <c r="E51" s="42"/>
      <c r="F51" s="44"/>
      <c r="G51" s="44"/>
      <c r="H51" s="67" t="str">
        <f t="shared" si="6"/>
        <v/>
      </c>
      <c r="I51" s="41"/>
      <c r="J51" s="73" t="str">
        <f>IF(I51&gt;0,LOOKUP(I51,勘定科目!$B$2:$B$70,勘定科目!$C$2:$C$70),"")</f>
        <v/>
      </c>
    </row>
    <row r="52" spans="1:10" ht="24" customHeight="1" x14ac:dyDescent="0.2">
      <c r="A52" s="109"/>
      <c r="B52" s="54"/>
      <c r="C52" s="41"/>
      <c r="D52" s="42"/>
      <c r="E52" s="42"/>
      <c r="F52" s="44"/>
      <c r="G52" s="44"/>
      <c r="H52" s="67" t="str">
        <f t="shared" si="6"/>
        <v/>
      </c>
      <c r="I52" s="41"/>
      <c r="J52" s="73" t="str">
        <f>IF(I52&gt;0,LOOKUP(I52,勘定科目!$B$2:$B$70,勘定科目!$C$2:$C$70),"")</f>
        <v/>
      </c>
    </row>
    <row r="53" spans="1:10" ht="24" customHeight="1" x14ac:dyDescent="0.2">
      <c r="A53" s="109"/>
      <c r="B53" s="54"/>
      <c r="C53" s="41"/>
      <c r="D53" s="42"/>
      <c r="E53" s="42"/>
      <c r="F53" s="44"/>
      <c r="G53" s="44"/>
      <c r="H53" s="67" t="str">
        <f t="shared" si="6"/>
        <v/>
      </c>
      <c r="I53" s="41"/>
      <c r="J53" s="73" t="str">
        <f>IF(I53&gt;0,LOOKUP(I53,勘定科目!$B$2:$B$70,勘定科目!$C$2:$C$70),"")</f>
        <v/>
      </c>
    </row>
    <row r="54" spans="1:10" ht="24" customHeight="1" x14ac:dyDescent="0.2">
      <c r="A54" s="109"/>
      <c r="B54" s="54"/>
      <c r="C54" s="41"/>
      <c r="D54" s="42"/>
      <c r="E54" s="42"/>
      <c r="F54" s="44"/>
      <c r="G54" s="44"/>
      <c r="H54" s="67" t="str">
        <f t="shared" si="6"/>
        <v/>
      </c>
      <c r="I54" s="41"/>
      <c r="J54" s="73" t="str">
        <f>IF(I54&gt;0,LOOKUP(I54,勘定科目!$B$2:$B$70,勘定科目!$C$2:$C$70),"")</f>
        <v/>
      </c>
    </row>
    <row r="55" spans="1:10" ht="24" customHeight="1" x14ac:dyDescent="0.2">
      <c r="A55" s="109"/>
      <c r="B55" s="54"/>
      <c r="C55" s="41"/>
      <c r="D55" s="42"/>
      <c r="E55" s="42"/>
      <c r="F55" s="44"/>
      <c r="G55" s="44"/>
      <c r="H55" s="67" t="str">
        <f t="shared" si="6"/>
        <v/>
      </c>
      <c r="I55" s="41"/>
      <c r="J55" s="73" t="str">
        <f>IF(I55&gt;0,LOOKUP(I55,勘定科目!$B$2:$B$70,勘定科目!$C$2:$C$70),"")</f>
        <v/>
      </c>
    </row>
    <row r="56" spans="1:10" ht="24" customHeight="1" x14ac:dyDescent="0.2">
      <c r="A56" s="109"/>
      <c r="B56" s="54"/>
      <c r="C56" s="41"/>
      <c r="D56" s="42"/>
      <c r="E56" s="42"/>
      <c r="F56" s="44"/>
      <c r="G56" s="44"/>
      <c r="H56" s="67" t="str">
        <f t="shared" si="6"/>
        <v/>
      </c>
      <c r="I56" s="41"/>
      <c r="J56" s="73" t="str">
        <f>IF(I56&gt;0,LOOKUP(I56,勘定科目!$B$2:$B$70,勘定科目!$C$2:$C$70),"")</f>
        <v/>
      </c>
    </row>
    <row r="57" spans="1:10" ht="24" customHeight="1" x14ac:dyDescent="0.2">
      <c r="A57" s="109"/>
      <c r="B57" s="54"/>
      <c r="C57" s="41"/>
      <c r="D57" s="42"/>
      <c r="E57" s="42"/>
      <c r="F57" s="44"/>
      <c r="G57" s="44"/>
      <c r="H57" s="67" t="str">
        <f t="shared" si="6"/>
        <v/>
      </c>
      <c r="I57" s="41"/>
      <c r="J57" s="73" t="str">
        <f>IF(I57&gt;0,LOOKUP(I57,勘定科目!$B$2:$B$70,勘定科目!$C$2:$C$70),"")</f>
        <v/>
      </c>
    </row>
    <row r="58" spans="1:10" ht="24" customHeight="1" x14ac:dyDescent="0.2">
      <c r="A58" s="109"/>
      <c r="B58" s="54"/>
      <c r="C58" s="41"/>
      <c r="D58" s="42"/>
      <c r="E58" s="42"/>
      <c r="F58" s="44"/>
      <c r="G58" s="44"/>
      <c r="H58" s="67" t="str">
        <f t="shared" si="6"/>
        <v/>
      </c>
      <c r="I58" s="41"/>
      <c r="J58" s="73" t="str">
        <f>IF(I58&gt;0,LOOKUP(I58,勘定科目!$B$2:$B$70,勘定科目!$C$2:$C$70),"")</f>
        <v/>
      </c>
    </row>
    <row r="59" spans="1:10" ht="24" customHeight="1" x14ac:dyDescent="0.2">
      <c r="A59" s="109"/>
      <c r="B59" s="54"/>
      <c r="C59" s="41"/>
      <c r="D59" s="42"/>
      <c r="E59" s="42"/>
      <c r="F59" s="44"/>
      <c r="G59" s="44"/>
      <c r="H59" s="67" t="str">
        <f t="shared" si="6"/>
        <v/>
      </c>
      <c r="I59" s="41"/>
      <c r="J59" s="73" t="str">
        <f>IF(I59&gt;0,LOOKUP(I59,勘定科目!$B$2:$B$70,勘定科目!$C$2:$C$70),"")</f>
        <v/>
      </c>
    </row>
    <row r="60" spans="1:10" ht="24" customHeight="1" x14ac:dyDescent="0.2">
      <c r="A60" s="109"/>
      <c r="B60" s="54"/>
      <c r="C60" s="41"/>
      <c r="D60" s="42"/>
      <c r="E60" s="42"/>
      <c r="F60" s="44"/>
      <c r="G60" s="44"/>
      <c r="H60" s="67" t="str">
        <f t="shared" si="6"/>
        <v/>
      </c>
      <c r="I60" s="41"/>
      <c r="J60" s="73" t="str">
        <f>IF(I60&gt;0,LOOKUP(I60,勘定科目!$B$2:$B$70,勘定科目!$C$2:$C$70),"")</f>
        <v/>
      </c>
    </row>
    <row r="61" spans="1:10" ht="24" customHeight="1" x14ac:dyDescent="0.2">
      <c r="A61" s="109"/>
      <c r="B61" s="54"/>
      <c r="C61" s="41"/>
      <c r="D61" s="42"/>
      <c r="E61" s="42"/>
      <c r="F61" s="44"/>
      <c r="G61" s="44"/>
      <c r="H61" s="67" t="str">
        <f t="shared" si="6"/>
        <v/>
      </c>
      <c r="I61" s="41"/>
      <c r="J61" s="73" t="str">
        <f>IF(I61&gt;0,LOOKUP(I61,勘定科目!$B$2:$B$70,勘定科目!$C$2:$C$70),"")</f>
        <v/>
      </c>
    </row>
    <row r="62" spans="1:10" ht="24" customHeight="1" x14ac:dyDescent="0.2">
      <c r="A62" s="109"/>
      <c r="B62" s="54"/>
      <c r="C62" s="41"/>
      <c r="D62" s="42"/>
      <c r="E62" s="42"/>
      <c r="F62" s="44"/>
      <c r="G62" s="44"/>
      <c r="H62" s="67" t="str">
        <f t="shared" si="6"/>
        <v/>
      </c>
      <c r="I62" s="41"/>
      <c r="J62" s="73" t="str">
        <f>IF(I62&gt;0,LOOKUP(I62,勘定科目!$B$2:$B$70,勘定科目!$C$2:$C$70),"")</f>
        <v/>
      </c>
    </row>
    <row r="63" spans="1:10" ht="24" customHeight="1" x14ac:dyDescent="0.2">
      <c r="A63" s="109"/>
      <c r="B63" s="54"/>
      <c r="C63" s="41"/>
      <c r="D63" s="42"/>
      <c r="E63" s="42"/>
      <c r="F63" s="44"/>
      <c r="G63" s="44"/>
      <c r="H63" s="67" t="str">
        <f t="shared" si="6"/>
        <v/>
      </c>
      <c r="I63" s="41"/>
      <c r="J63" s="73" t="str">
        <f>IF(I63&gt;0,LOOKUP(I63,勘定科目!$B$2:$B$70,勘定科目!$C$2:$C$70),"")</f>
        <v/>
      </c>
    </row>
    <row r="64" spans="1:10" ht="24" customHeight="1" x14ac:dyDescent="0.2">
      <c r="A64" s="109"/>
      <c r="B64" s="54"/>
      <c r="C64" s="41"/>
      <c r="D64" s="42"/>
      <c r="E64" s="42"/>
      <c r="F64" s="44"/>
      <c r="G64" s="44"/>
      <c r="H64" s="67" t="str">
        <f t="shared" si="6"/>
        <v/>
      </c>
      <c r="I64" s="41"/>
      <c r="J64" s="73" t="str">
        <f>IF(I64&gt;0,LOOKUP(I64,勘定科目!$B$2:$B$70,勘定科目!$C$2:$C$70),"")</f>
        <v/>
      </c>
    </row>
    <row r="65" spans="1:10" ht="24" customHeight="1" x14ac:dyDescent="0.2">
      <c r="A65" s="109"/>
      <c r="B65" s="54"/>
      <c r="C65" s="41"/>
      <c r="D65" s="42"/>
      <c r="E65" s="42"/>
      <c r="F65" s="44"/>
      <c r="G65" s="44"/>
      <c r="H65" s="67" t="str">
        <f t="shared" si="6"/>
        <v/>
      </c>
      <c r="I65" s="41"/>
      <c r="J65" s="73" t="str">
        <f>IF(I65&gt;0,LOOKUP(I65,勘定科目!$B$2:$B$70,勘定科目!$C$2:$C$70),"")</f>
        <v/>
      </c>
    </row>
    <row r="66" spans="1:10" ht="24" customHeight="1" x14ac:dyDescent="0.2">
      <c r="A66" s="109"/>
      <c r="B66" s="54"/>
      <c r="C66" s="41"/>
      <c r="D66" s="42"/>
      <c r="E66" s="42"/>
      <c r="F66" s="44"/>
      <c r="G66" s="44"/>
      <c r="H66" s="67" t="str">
        <f t="shared" si="6"/>
        <v/>
      </c>
      <c r="I66" s="41"/>
      <c r="J66" s="73" t="str">
        <f>IF(I66&gt;0,LOOKUP(I66,勘定科目!$B$2:$B$70,勘定科目!$C$2:$C$70),"")</f>
        <v/>
      </c>
    </row>
    <row r="67" spans="1:10" ht="24" customHeight="1" x14ac:dyDescent="0.2">
      <c r="A67" s="109"/>
      <c r="B67" s="54"/>
      <c r="C67" s="41"/>
      <c r="D67" s="42"/>
      <c r="E67" s="42"/>
      <c r="F67" s="44"/>
      <c r="G67" s="44"/>
      <c r="H67" s="67" t="str">
        <f t="shared" si="6"/>
        <v/>
      </c>
      <c r="I67" s="41"/>
      <c r="J67" s="73" t="str">
        <f>IF(I67&gt;0,LOOKUP(I67,勘定科目!$B$2:$B$70,勘定科目!$C$2:$C$70),"")</f>
        <v/>
      </c>
    </row>
    <row r="68" spans="1:10" ht="24" customHeight="1" thickBot="1" x14ac:dyDescent="0.25">
      <c r="A68" s="110"/>
      <c r="B68" s="75"/>
      <c r="C68" s="45"/>
      <c r="D68" s="46"/>
      <c r="E68" s="46"/>
      <c r="F68" s="47"/>
      <c r="G68" s="47"/>
      <c r="H68" s="68" t="str">
        <f t="shared" si="6"/>
        <v/>
      </c>
      <c r="I68" s="45"/>
      <c r="J68" s="74" t="str">
        <f>IF(I68&gt;0,LOOKUP(I68,勘定科目!$B$2:$B$70,勘定科目!$C$2:$C$70),"")</f>
        <v/>
      </c>
    </row>
    <row r="69" spans="1:10" ht="24" customHeight="1" thickBot="1" x14ac:dyDescent="0.25">
      <c r="A69" s="99"/>
      <c r="B69" s="100"/>
      <c r="C69" s="100"/>
      <c r="D69" s="101"/>
      <c r="E69" s="48" t="s">
        <v>61</v>
      </c>
      <c r="F69" s="69">
        <f>SUM(F42:F68)</f>
        <v>0</v>
      </c>
      <c r="G69" s="69">
        <f>SUM(G42:G68)</f>
        <v>0</v>
      </c>
      <c r="H69" s="69">
        <f>F69-G69+H41</f>
        <v>9000</v>
      </c>
      <c r="I69" s="102"/>
      <c r="J69" s="103"/>
    </row>
  </sheetData>
  <mergeCells count="37">
    <mergeCell ref="A69:D69"/>
    <mergeCell ref="I69:J69"/>
    <mergeCell ref="G39:G40"/>
    <mergeCell ref="H39:H40"/>
    <mergeCell ref="I39:I40"/>
    <mergeCell ref="J39:J40"/>
    <mergeCell ref="A41:D41"/>
    <mergeCell ref="A42:A68"/>
    <mergeCell ref="F39:F40"/>
    <mergeCell ref="A35:D35"/>
    <mergeCell ref="A39:B39"/>
    <mergeCell ref="C39:C40"/>
    <mergeCell ref="D39:D40"/>
    <mergeCell ref="E39:E40"/>
    <mergeCell ref="C36:J36"/>
    <mergeCell ref="A7:D7"/>
    <mergeCell ref="K7:M7"/>
    <mergeCell ref="A8:A34"/>
    <mergeCell ref="K18:M18"/>
    <mergeCell ref="G5:G6"/>
    <mergeCell ref="H5:H6"/>
    <mergeCell ref="I5:I6"/>
    <mergeCell ref="J5:J6"/>
    <mergeCell ref="K5:M6"/>
    <mergeCell ref="A5:B5"/>
    <mergeCell ref="C5:C6"/>
    <mergeCell ref="D5:D6"/>
    <mergeCell ref="E5:E6"/>
    <mergeCell ref="F5:F6"/>
    <mergeCell ref="Q5:S6"/>
    <mergeCell ref="T5:V6"/>
    <mergeCell ref="N5:P6"/>
    <mergeCell ref="C1:J1"/>
    <mergeCell ref="K1:V1"/>
    <mergeCell ref="K2:V2"/>
    <mergeCell ref="B3:J3"/>
    <mergeCell ref="K3:V3"/>
  </mergeCells>
  <phoneticPr fontId="2"/>
  <dataValidations count="3">
    <dataValidation imeMode="halfAlpha" allowBlank="1" showInputMessage="1" showErrorMessage="1" sqref="F7:I34 F41:I68 J7:J35" xr:uid="{00000000-0002-0000-0A00-000000000000}"/>
    <dataValidation allowBlank="1" showInputMessage="1" showErrorMessage="1" promptTitle="NO" prompt="INPUT" sqref="J41:J68" xr:uid="{00000000-0002-0000-0A00-000001000000}"/>
    <dataValidation allowBlank="1" showInputMessage="1" showErrorMessage="1" promptTitle="NO" prompt="INPUT_x000a_" sqref="J38" xr:uid="{B1FDB9B1-F7F6-4270-A54C-0CF7DC91A299}"/>
  </dataValidations>
  <pageMargins left="0.23622047244094491" right="0.23622047244094491" top="0.74803149606299213" bottom="0.55118110236220474" header="0" footer="0"/>
  <pageSetup paperSize="9" orientation="portrait" horizontalDpi="1200" verticalDpi="120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69"/>
  <sheetViews>
    <sheetView view="pageLayout" topLeftCell="A31" zoomScaleNormal="100" workbookViewId="0">
      <selection activeCell="A36" sqref="A36:XFD38"/>
    </sheetView>
  </sheetViews>
  <sheetFormatPr defaultColWidth="8.88671875" defaultRowHeight="13.2" x14ac:dyDescent="0.2"/>
  <cols>
    <col min="1" max="1" width="3.44140625" bestFit="1" customWidth="1"/>
    <col min="2" max="2" width="3.6640625" bestFit="1" customWidth="1"/>
    <col min="3" max="3" width="5.44140625" bestFit="1" customWidth="1"/>
    <col min="4" max="4" width="11.5546875" bestFit="1" customWidth="1"/>
    <col min="5" max="5" width="24.44140625" customWidth="1"/>
    <col min="6" max="8" width="11" customWidth="1"/>
    <col min="9" max="9" width="5.88671875" customWidth="1"/>
    <col min="10" max="10" width="11.5546875" bestFit="1" customWidth="1"/>
    <col min="11" max="11" width="4.33203125" customWidth="1"/>
    <col min="12" max="13" width="9.109375" customWidth="1"/>
    <col min="14" max="14" width="4.33203125" customWidth="1"/>
    <col min="15" max="16" width="9.109375" customWidth="1"/>
    <col min="17" max="17" width="4.33203125" customWidth="1"/>
    <col min="18" max="18" width="11" customWidth="1"/>
    <col min="19" max="19" width="9.109375" customWidth="1"/>
    <col min="20" max="20" width="4.33203125" customWidth="1"/>
    <col min="21" max="21" width="13.109375" customWidth="1"/>
    <col min="22" max="22" width="9.109375" customWidth="1"/>
  </cols>
  <sheetData>
    <row r="1" spans="1:22" ht="21" x14ac:dyDescent="0.2">
      <c r="A1" s="11"/>
      <c r="B1" s="11"/>
      <c r="C1" s="98" t="s">
        <v>48</v>
      </c>
      <c r="D1" s="98"/>
      <c r="E1" s="98"/>
      <c r="F1" s="98"/>
      <c r="G1" s="98"/>
      <c r="H1" s="98"/>
      <c r="I1" s="98"/>
      <c r="J1" s="98"/>
      <c r="K1" s="134" t="s">
        <v>62</v>
      </c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</row>
    <row r="2" spans="1:22" ht="21" x14ac:dyDescent="0.2">
      <c r="A2" s="11"/>
      <c r="B2" s="11"/>
      <c r="C2" s="11"/>
      <c r="D2" s="12"/>
      <c r="E2" s="12"/>
      <c r="F2" s="12"/>
      <c r="G2" s="12"/>
      <c r="H2" s="12"/>
      <c r="I2" s="11"/>
      <c r="J2" s="11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</row>
    <row r="3" spans="1:22" x14ac:dyDescent="0.2">
      <c r="A3" s="11"/>
      <c r="B3" s="135" t="s">
        <v>100</v>
      </c>
      <c r="C3" s="135"/>
      <c r="D3" s="135"/>
      <c r="E3" s="135"/>
      <c r="F3" s="135"/>
      <c r="G3" s="135"/>
      <c r="H3" s="135"/>
      <c r="I3" s="135"/>
      <c r="J3" s="135"/>
      <c r="K3" s="135" t="s">
        <v>101</v>
      </c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</row>
    <row r="4" spans="1:22" ht="13.8" thickBot="1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</row>
    <row r="5" spans="1:22" ht="13.5" customHeight="1" x14ac:dyDescent="0.2">
      <c r="A5" s="117" t="s">
        <v>49</v>
      </c>
      <c r="B5" s="118"/>
      <c r="C5" s="119" t="s">
        <v>60</v>
      </c>
      <c r="D5" s="120" t="s">
        <v>50</v>
      </c>
      <c r="E5" s="120" t="s">
        <v>51</v>
      </c>
      <c r="F5" s="120" t="s">
        <v>52</v>
      </c>
      <c r="G5" s="120" t="s">
        <v>53</v>
      </c>
      <c r="H5" s="120" t="s">
        <v>54</v>
      </c>
      <c r="I5" s="104" t="s">
        <v>65</v>
      </c>
      <c r="J5" s="138" t="s">
        <v>56</v>
      </c>
      <c r="K5" s="126" t="s">
        <v>26</v>
      </c>
      <c r="L5" s="127"/>
      <c r="M5" s="127"/>
      <c r="N5" s="127" t="s">
        <v>35</v>
      </c>
      <c r="O5" s="127"/>
      <c r="P5" s="136"/>
      <c r="Q5" s="126" t="s">
        <v>34</v>
      </c>
      <c r="R5" s="127"/>
      <c r="S5" s="128"/>
      <c r="T5" s="132" t="s">
        <v>47</v>
      </c>
      <c r="U5" s="127"/>
      <c r="V5" s="128"/>
    </row>
    <row r="6" spans="1:22" ht="13.8" thickBot="1" x14ac:dyDescent="0.25">
      <c r="A6" s="36" t="s">
        <v>57</v>
      </c>
      <c r="B6" s="37" t="s">
        <v>58</v>
      </c>
      <c r="C6" s="114"/>
      <c r="D6" s="116"/>
      <c r="E6" s="116"/>
      <c r="F6" s="116"/>
      <c r="G6" s="116"/>
      <c r="H6" s="116"/>
      <c r="I6" s="105"/>
      <c r="J6" s="139"/>
      <c r="K6" s="129"/>
      <c r="L6" s="130"/>
      <c r="M6" s="130"/>
      <c r="N6" s="130"/>
      <c r="O6" s="130"/>
      <c r="P6" s="137"/>
      <c r="Q6" s="129"/>
      <c r="R6" s="130"/>
      <c r="S6" s="131"/>
      <c r="T6" s="133"/>
      <c r="U6" s="130"/>
      <c r="V6" s="131"/>
    </row>
    <row r="7" spans="1:22" ht="24" x14ac:dyDescent="0.2">
      <c r="A7" s="117"/>
      <c r="B7" s="121"/>
      <c r="C7" s="121"/>
      <c r="D7" s="118"/>
      <c r="E7" s="38" t="s">
        <v>59</v>
      </c>
      <c r="F7" s="39"/>
      <c r="G7" s="39"/>
      <c r="H7" s="66">
        <f>現金出納帳９月!H35</f>
        <v>15200</v>
      </c>
      <c r="I7" s="40"/>
      <c r="J7" s="61"/>
      <c r="K7" s="123" t="s">
        <v>63</v>
      </c>
      <c r="L7" s="124"/>
      <c r="M7" s="125"/>
      <c r="N7" s="13">
        <v>201</v>
      </c>
      <c r="O7" s="13" t="str">
        <f>IF(LOOKUP(N7,勘定科目!$B$2:$B$70,勘定科目!$C$2:$C$70)=0,"",LOOKUP(N7,勘定科目!$B$2:$B$70,勘定科目!$C$2:$C$70))</f>
        <v>売上</v>
      </c>
      <c r="P7" s="14">
        <f t="shared" ref="P7:P18" si="0">SUMIF($J$8:$J$34,O7,$F$8:$F$34)+SUMIF($J$42:$J$68,O7,$F$42:$F$68)</f>
        <v>0</v>
      </c>
      <c r="Q7" s="15">
        <v>301</v>
      </c>
      <c r="R7" s="13" t="str">
        <f>IF(LOOKUP(Q7,勘定科目!$B$2:$B$70,勘定科目!$C$2:$C$70)=0,"",LOOKUP(Q7,勘定科目!$B$2:$B$70,勘定科目!$C$2:$C$70))</f>
        <v>仕入</v>
      </c>
      <c r="S7" s="16">
        <f t="shared" ref="S7:S32" si="1">SUMIF($J$8:$J$34,R7,$G$8:$G$34)+SUMIF($J$42:$J$68,R7,$G$42:$G$68)</f>
        <v>0</v>
      </c>
      <c r="T7" s="17">
        <v>401</v>
      </c>
      <c r="U7" s="13" t="str">
        <f>IF(LOOKUP(T7,勘定科目!$B$2:$B$70,勘定科目!$C$2:$C$70)=0,"",LOOKUP(T7,勘定科目!$B$2:$B$70,勘定科目!$C$2:$C$70))</f>
        <v>租税公課</v>
      </c>
      <c r="V7" s="18">
        <f t="shared" ref="V7:V27" si="2">SUMIF($J$8:$J$34,U7,$G$8:$G$34)+SUMIF($J$42:$J$68,U7,$G$42:$G$68)</f>
        <v>0</v>
      </c>
    </row>
    <row r="8" spans="1:22" ht="24" customHeight="1" x14ac:dyDescent="0.2">
      <c r="A8" s="108">
        <v>10</v>
      </c>
      <c r="B8" s="41"/>
      <c r="C8" s="41"/>
      <c r="D8" s="42"/>
      <c r="E8" s="43"/>
      <c r="F8" s="44"/>
      <c r="G8" s="44"/>
      <c r="H8" s="67" t="str">
        <f t="shared" ref="H8:H34" si="3">IF(F8-G8&lt;&gt;0,H7+F8-G8,"")</f>
        <v/>
      </c>
      <c r="I8" s="41"/>
      <c r="J8" s="62" t="str">
        <f>IF(I8&gt;0,LOOKUP(I8,勘定科目!$B$2:$B$70,勘定科目!$C$2:$C$70),"")</f>
        <v/>
      </c>
      <c r="K8" s="19">
        <v>101</v>
      </c>
      <c r="L8" s="20" t="str">
        <f>IF(LOOKUP(K8,勘定科目!$B$2:$B$70,勘定科目!$C$2:$C$70)=0,"",LOOKUP(K8,勘定科目!$B$2:$B$70,勘定科目!$C$2:$C$70))</f>
        <v>現金</v>
      </c>
      <c r="M8" s="21">
        <f t="shared" ref="M8:M17" si="4">SUMIF($J$8:$J$34,L8,$F$8:$F$34)+SUMIF($J$42:$J$68,L8,$F$42:$F$68)</f>
        <v>0</v>
      </c>
      <c r="N8" s="20">
        <v>202</v>
      </c>
      <c r="O8" s="20" t="str">
        <f>IF(LOOKUP(N8,勘定科目!$B$2:$B$70,勘定科目!$C$2:$C$70)=0,"",LOOKUP(N8,勘定科目!$B$2:$B$70,勘定科目!$C$2:$C$70))</f>
        <v>売上２</v>
      </c>
      <c r="P8" s="22">
        <f t="shared" si="0"/>
        <v>0</v>
      </c>
      <c r="Q8" s="19">
        <v>302</v>
      </c>
      <c r="R8" s="20" t="str">
        <f>IF(LOOKUP(Q8,勘定科目!$B$2:$B$70,勘定科目!$C$2:$C$70)=0,"",LOOKUP(Q8,勘定科目!$B$2:$B$70,勘定科目!$C$2:$C$70))</f>
        <v>買掛金</v>
      </c>
      <c r="S8" s="23">
        <f t="shared" si="1"/>
        <v>0</v>
      </c>
      <c r="T8" s="24">
        <v>402</v>
      </c>
      <c r="U8" s="20" t="str">
        <f>IF(LOOKUP(T8,勘定科目!$B$2:$B$70,勘定科目!$C$2:$C$70)=0,"",LOOKUP(T8,勘定科目!$B$2:$B$70,勘定科目!$C$2:$C$70))</f>
        <v>種苗費</v>
      </c>
      <c r="V8" s="25">
        <f t="shared" si="2"/>
        <v>0</v>
      </c>
    </row>
    <row r="9" spans="1:22" ht="24" customHeight="1" x14ac:dyDescent="0.2">
      <c r="A9" s="109"/>
      <c r="B9" s="41"/>
      <c r="C9" s="41"/>
      <c r="D9" s="42"/>
      <c r="E9" s="42"/>
      <c r="F9" s="44"/>
      <c r="G9" s="44"/>
      <c r="H9" s="67" t="str">
        <f t="shared" si="3"/>
        <v/>
      </c>
      <c r="I9" s="41"/>
      <c r="J9" s="63" t="str">
        <f>IF(I9&gt;0,LOOKUP(I9,勘定科目!$B$2:$B$70,勘定科目!$C$2:$C$70),"")</f>
        <v/>
      </c>
      <c r="K9" s="19">
        <v>102</v>
      </c>
      <c r="L9" s="20" t="str">
        <f>IF(LOOKUP(K9,勘定科目!$B$2:$B$70,勘定科目!$C$2:$C$70)=0,"",LOOKUP(K9,勘定科目!$B$2:$B$70,勘定科目!$C$2:$C$70))</f>
        <v>当座預金</v>
      </c>
      <c r="M9" s="21">
        <f t="shared" si="4"/>
        <v>0</v>
      </c>
      <c r="N9" s="20">
        <v>203</v>
      </c>
      <c r="O9" s="20" t="str">
        <f>IF(LOOKUP(N9,勘定科目!$B$2:$B$70,勘定科目!$C$2:$C$70)=0,"",LOOKUP(N9,勘定科目!$B$2:$B$70,勘定科目!$C$2:$C$70))</f>
        <v>受取利息</v>
      </c>
      <c r="P9" s="22">
        <f t="shared" si="0"/>
        <v>0</v>
      </c>
      <c r="Q9" s="19">
        <v>303</v>
      </c>
      <c r="R9" s="20" t="str">
        <f>IF(LOOKUP(Q9,勘定科目!$B$2:$B$70,勘定科目!$C$2:$C$70)=0,"",LOOKUP(Q9,勘定科目!$B$2:$B$70,勘定科目!$C$2:$C$70))</f>
        <v>租税公課</v>
      </c>
      <c r="S9" s="23">
        <f t="shared" si="1"/>
        <v>0</v>
      </c>
      <c r="T9" s="24">
        <v>403</v>
      </c>
      <c r="U9" s="20" t="str">
        <f>IF(LOOKUP(T9,勘定科目!$B$2:$B$70,勘定科目!$C$2:$C$70)=0,"",LOOKUP(T9,勘定科目!$B$2:$B$70,勘定科目!$C$2:$C$70))</f>
        <v>素畜費</v>
      </c>
      <c r="V9" s="25">
        <f t="shared" si="2"/>
        <v>0</v>
      </c>
    </row>
    <row r="10" spans="1:22" ht="24" customHeight="1" x14ac:dyDescent="0.2">
      <c r="A10" s="109"/>
      <c r="B10" s="41"/>
      <c r="C10" s="41"/>
      <c r="D10" s="42"/>
      <c r="E10" s="42"/>
      <c r="F10" s="44"/>
      <c r="G10" s="44"/>
      <c r="H10" s="67" t="str">
        <f t="shared" si="3"/>
        <v/>
      </c>
      <c r="I10" s="41"/>
      <c r="J10" s="63" t="str">
        <f>IF(I10&gt;0,LOOKUP(I10,勘定科目!$B$2:$B$70,勘定科目!$C$2:$C$70),"")</f>
        <v/>
      </c>
      <c r="K10" s="19">
        <v>103</v>
      </c>
      <c r="L10" s="20" t="str">
        <f>IF(LOOKUP(K10,勘定科目!$B$2:$B$70,勘定科目!$C$2:$C$70)=0,"",LOOKUP(K10,勘定科目!$B$2:$B$70,勘定科目!$C$2:$C$70))</f>
        <v>普通預金</v>
      </c>
      <c r="M10" s="21">
        <f t="shared" si="4"/>
        <v>0</v>
      </c>
      <c r="N10" s="20">
        <v>204</v>
      </c>
      <c r="O10" s="20" t="str">
        <f>IF(LOOKUP(N10,勘定科目!$B$2:$B$70,勘定科目!$C$2:$C$70)=0,"",LOOKUP(N10,勘定科目!$B$2:$B$70,勘定科目!$C$2:$C$70))</f>
        <v>雑収入</v>
      </c>
      <c r="P10" s="22">
        <f t="shared" si="0"/>
        <v>0</v>
      </c>
      <c r="Q10" s="19">
        <v>304</v>
      </c>
      <c r="R10" s="20" t="str">
        <f>IF(LOOKUP(Q10,勘定科目!$B$2:$B$70,勘定科目!$C$2:$C$70)=0,"",LOOKUP(Q10,勘定科目!$B$2:$B$70,勘定科目!$C$2:$C$70))</f>
        <v>荷造運賃</v>
      </c>
      <c r="S10" s="23">
        <f t="shared" si="1"/>
        <v>0</v>
      </c>
      <c r="T10" s="24">
        <v>404</v>
      </c>
      <c r="U10" s="20" t="str">
        <f>IF(LOOKUP(T10,勘定科目!$B$2:$B$70,勘定科目!$C$2:$C$70)=0,"",LOOKUP(T10,勘定科目!$B$2:$B$70,勘定科目!$C$2:$C$70))</f>
        <v>飼料費</v>
      </c>
      <c r="V10" s="25">
        <f t="shared" si="2"/>
        <v>0</v>
      </c>
    </row>
    <row r="11" spans="1:22" ht="24" customHeight="1" x14ac:dyDescent="0.2">
      <c r="A11" s="109"/>
      <c r="B11" s="41"/>
      <c r="C11" s="41"/>
      <c r="D11" s="42"/>
      <c r="E11" s="42"/>
      <c r="F11" s="44"/>
      <c r="G11" s="44"/>
      <c r="H11" s="67" t="str">
        <f t="shared" si="3"/>
        <v/>
      </c>
      <c r="I11" s="41"/>
      <c r="J11" s="63" t="str">
        <f>IF(I11&gt;0,LOOKUP(I11,勘定科目!$B$2:$B$70,勘定科目!$C$2:$C$70),"")</f>
        <v/>
      </c>
      <c r="K11" s="19">
        <v>104</v>
      </c>
      <c r="L11" s="20" t="str">
        <f>IF(LOOKUP(K11,勘定科目!$B$2:$B$70,勘定科目!$C$2:$C$70)=0,"",LOOKUP(K11,勘定科目!$B$2:$B$70,勘定科目!$C$2:$C$70))</f>
        <v>定期預金</v>
      </c>
      <c r="M11" s="21">
        <f t="shared" si="4"/>
        <v>0</v>
      </c>
      <c r="N11" s="20">
        <v>205</v>
      </c>
      <c r="O11" s="20" t="str">
        <f>IF(LOOKUP(N11,勘定科目!$B$2:$B$70,勘定科目!$C$2:$C$70)=0,"",LOOKUP(N11,勘定科目!$B$2:$B$70,勘定科目!$C$2:$C$70))</f>
        <v>仕入</v>
      </c>
      <c r="P11" s="22">
        <f t="shared" si="0"/>
        <v>0</v>
      </c>
      <c r="Q11" s="19">
        <v>305</v>
      </c>
      <c r="R11" s="20" t="str">
        <f>IF(LOOKUP(Q11,勘定科目!$B$2:$B$70,勘定科目!$C$2:$C$70)=0,"",LOOKUP(Q11,勘定科目!$B$2:$B$70,勘定科目!$C$2:$C$70))</f>
        <v>水道光熱費</v>
      </c>
      <c r="S11" s="23">
        <f t="shared" si="1"/>
        <v>0</v>
      </c>
      <c r="T11" s="24">
        <v>405</v>
      </c>
      <c r="U11" s="20" t="str">
        <f>IF(LOOKUP(T11,勘定科目!$B$2:$B$70,勘定科目!$C$2:$C$70)=0,"",LOOKUP(T11,勘定科目!$B$2:$B$70,勘定科目!$C$2:$C$70))</f>
        <v>農具費</v>
      </c>
      <c r="V11" s="25">
        <f t="shared" si="2"/>
        <v>0</v>
      </c>
    </row>
    <row r="12" spans="1:22" ht="24" customHeight="1" x14ac:dyDescent="0.2">
      <c r="A12" s="109"/>
      <c r="B12" s="41"/>
      <c r="C12" s="41"/>
      <c r="D12" s="42"/>
      <c r="E12" s="42"/>
      <c r="F12" s="44"/>
      <c r="G12" s="44"/>
      <c r="H12" s="67" t="str">
        <f t="shared" si="3"/>
        <v/>
      </c>
      <c r="I12" s="41"/>
      <c r="J12" s="63" t="str">
        <f>IF(I12&gt;0,LOOKUP(I12,勘定科目!$B$2:$B$70,勘定科目!$C$2:$C$70),"")</f>
        <v/>
      </c>
      <c r="K12" s="19">
        <v>105</v>
      </c>
      <c r="L12" s="20" t="str">
        <f>IF(LOOKUP(K12,勘定科目!$B$2:$B$70,勘定科目!$C$2:$C$70)=0,"",LOOKUP(K12,勘定科目!$B$2:$B$70,勘定科目!$C$2:$C$70))</f>
        <v>積立預金</v>
      </c>
      <c r="M12" s="21">
        <f t="shared" si="4"/>
        <v>0</v>
      </c>
      <c r="N12" s="20">
        <v>206</v>
      </c>
      <c r="O12" s="20" t="str">
        <f>IF(LOOKUP(N12,勘定科目!$B$2:$B$70,勘定科目!$C$2:$C$70)=0,"",LOOKUP(N12,勘定科目!$B$2:$B$70,勘定科目!$C$2:$C$70))</f>
        <v>売掛金</v>
      </c>
      <c r="P12" s="22">
        <f t="shared" si="0"/>
        <v>0</v>
      </c>
      <c r="Q12" s="19">
        <v>306</v>
      </c>
      <c r="R12" s="20" t="str">
        <f>IF(LOOKUP(Q12,勘定科目!$B$2:$B$70,勘定科目!$C$2:$C$70)=0,"",LOOKUP(Q12,勘定科目!$B$2:$B$70,勘定科目!$C$2:$C$70))</f>
        <v>旅費交通費</v>
      </c>
      <c r="S12" s="23">
        <f t="shared" si="1"/>
        <v>0</v>
      </c>
      <c r="T12" s="24">
        <v>406</v>
      </c>
      <c r="U12" s="20" t="str">
        <f>IF(LOOKUP(T12,勘定科目!$B$2:$B$70,勘定科目!$C$2:$C$70)=0,"",LOOKUP(T12,勘定科目!$B$2:$B$70,勘定科目!$C$2:$C$70))</f>
        <v>農薬衛生費</v>
      </c>
      <c r="V12" s="25">
        <f t="shared" si="2"/>
        <v>0</v>
      </c>
    </row>
    <row r="13" spans="1:22" ht="24" customHeight="1" x14ac:dyDescent="0.2">
      <c r="A13" s="109"/>
      <c r="B13" s="41"/>
      <c r="C13" s="41"/>
      <c r="D13" s="42"/>
      <c r="E13" s="42"/>
      <c r="F13" s="44"/>
      <c r="G13" s="44"/>
      <c r="H13" s="67" t="str">
        <f t="shared" si="3"/>
        <v/>
      </c>
      <c r="I13" s="41"/>
      <c r="J13" s="63" t="str">
        <f>IF(I13&gt;0,LOOKUP(I13,勘定科目!$B$2:$B$70,勘定科目!$C$2:$C$70),"")</f>
        <v/>
      </c>
      <c r="K13" s="19">
        <v>106</v>
      </c>
      <c r="L13" s="20" t="str">
        <f>IF(LOOKUP(K13,勘定科目!$B$2:$B$70,勘定科目!$C$2:$C$70)=0,"",LOOKUP(K13,勘定科目!$B$2:$B$70,勘定科目!$C$2:$C$70))</f>
        <v/>
      </c>
      <c r="M13" s="21">
        <f t="shared" si="4"/>
        <v>0</v>
      </c>
      <c r="N13" s="20">
        <v>207</v>
      </c>
      <c r="O13" s="20" t="str">
        <f>IF(LOOKUP(N13,勘定科目!$B$2:$B$70,勘定科目!$C$2:$C$70)=0,"",LOOKUP(N13,勘定科目!$B$2:$B$70,勘定科目!$C$2:$C$70))</f>
        <v>事業主借</v>
      </c>
      <c r="P13" s="22">
        <f t="shared" si="0"/>
        <v>0</v>
      </c>
      <c r="Q13" s="19">
        <v>307</v>
      </c>
      <c r="R13" s="20" t="str">
        <f>IF(LOOKUP(Q13,勘定科目!$B$2:$B$70,勘定科目!$C$2:$C$70)=0,"",LOOKUP(Q13,勘定科目!$B$2:$B$70,勘定科目!$C$2:$C$70))</f>
        <v>通信費</v>
      </c>
      <c r="S13" s="23">
        <f t="shared" si="1"/>
        <v>0</v>
      </c>
      <c r="T13" s="24">
        <v>407</v>
      </c>
      <c r="U13" s="20" t="str">
        <f>IF(LOOKUP(T13,勘定科目!$B$2:$B$70,勘定科目!$C$2:$C$70)=0,"",LOOKUP(T13,勘定科目!$B$2:$B$70,勘定科目!$C$2:$C$70))</f>
        <v>諸材料費</v>
      </c>
      <c r="V13" s="25">
        <f t="shared" si="2"/>
        <v>0</v>
      </c>
    </row>
    <row r="14" spans="1:22" ht="24" customHeight="1" x14ac:dyDescent="0.2">
      <c r="A14" s="109"/>
      <c r="B14" s="41"/>
      <c r="C14" s="41"/>
      <c r="D14" s="42"/>
      <c r="E14" s="42"/>
      <c r="F14" s="44"/>
      <c r="G14" s="44"/>
      <c r="H14" s="67" t="str">
        <f t="shared" si="3"/>
        <v/>
      </c>
      <c r="I14" s="41"/>
      <c r="J14" s="63" t="str">
        <f>IF(I14&gt;0,LOOKUP(I14,勘定科目!$B$2:$B$70,勘定科目!$C$2:$C$70),"")</f>
        <v/>
      </c>
      <c r="K14" s="19">
        <v>107</v>
      </c>
      <c r="L14" s="20" t="str">
        <f>IF(LOOKUP(K14,勘定科目!$B$2:$B$70,勘定科目!$C$2:$C$70)=0,"",LOOKUP(K14,勘定科目!$B$2:$B$70,勘定科目!$C$2:$C$70))</f>
        <v/>
      </c>
      <c r="M14" s="21">
        <f t="shared" si="4"/>
        <v>0</v>
      </c>
      <c r="N14" s="20">
        <v>208</v>
      </c>
      <c r="O14" s="20" t="str">
        <f>IF(LOOKUP(N14,勘定科目!$B$2:$B$70,勘定科目!$C$2:$C$70)=0,"",LOOKUP(N14,勘定科目!$B$2:$B$70,勘定科目!$C$2:$C$70))</f>
        <v>預金引出</v>
      </c>
      <c r="P14" s="22">
        <f t="shared" si="0"/>
        <v>0</v>
      </c>
      <c r="Q14" s="19">
        <v>308</v>
      </c>
      <c r="R14" s="20" t="str">
        <f>IF(LOOKUP(Q14,勘定科目!$B$2:$B$70,勘定科目!$C$2:$C$70)=0,"",LOOKUP(Q14,勘定科目!$B$2:$B$70,勘定科目!$C$2:$C$70))</f>
        <v>広告宣伝費</v>
      </c>
      <c r="S14" s="23">
        <f t="shared" si="1"/>
        <v>0</v>
      </c>
      <c r="T14" s="24">
        <v>408</v>
      </c>
      <c r="U14" s="20" t="str">
        <f>IF(LOOKUP(T14,勘定科目!$B$2:$B$70,勘定科目!$C$2:$C$70)=0,"",LOOKUP(T14,勘定科目!$B$2:$B$70,勘定科目!$C$2:$C$70))</f>
        <v>修繕費</v>
      </c>
      <c r="V14" s="25">
        <f t="shared" si="2"/>
        <v>0</v>
      </c>
    </row>
    <row r="15" spans="1:22" ht="24" customHeight="1" x14ac:dyDescent="0.2">
      <c r="A15" s="109"/>
      <c r="B15" s="41"/>
      <c r="C15" s="41"/>
      <c r="D15" s="42"/>
      <c r="E15" s="42"/>
      <c r="F15" s="44"/>
      <c r="G15" s="44"/>
      <c r="H15" s="67" t="str">
        <f t="shared" si="3"/>
        <v/>
      </c>
      <c r="I15" s="41"/>
      <c r="J15" s="63" t="str">
        <f>IF(I15&gt;0,LOOKUP(I15,勘定科目!$B$2:$B$70,勘定科目!$C$2:$C$70),"")</f>
        <v/>
      </c>
      <c r="K15" s="19">
        <v>108</v>
      </c>
      <c r="L15" s="20" t="str">
        <f>IF(LOOKUP(K15,勘定科目!$B$2:$B$70,勘定科目!$C$2:$C$70)=0,"",LOOKUP(K15,勘定科目!$B$2:$B$70,勘定科目!$C$2:$C$70))</f>
        <v/>
      </c>
      <c r="M15" s="21">
        <f t="shared" si="4"/>
        <v>0</v>
      </c>
      <c r="N15" s="20">
        <v>209</v>
      </c>
      <c r="O15" s="20" t="str">
        <f>IF(LOOKUP(N15,勘定科目!$B$2:$B$70,勘定科目!$C$2:$C$70)=0,"",LOOKUP(N15,勘定科目!$B$2:$B$70,勘定科目!$C$2:$C$70))</f>
        <v/>
      </c>
      <c r="P15" s="22">
        <f t="shared" si="0"/>
        <v>0</v>
      </c>
      <c r="Q15" s="19">
        <v>309</v>
      </c>
      <c r="R15" s="20" t="str">
        <f>IF(LOOKUP(Q15,勘定科目!$B$2:$B$70,勘定科目!$C$2:$C$70)=0,"",LOOKUP(Q15,勘定科目!$B$2:$B$70,勘定科目!$C$2:$C$70))</f>
        <v>接待交際費</v>
      </c>
      <c r="S15" s="23">
        <f t="shared" si="1"/>
        <v>0</v>
      </c>
      <c r="T15" s="24">
        <v>409</v>
      </c>
      <c r="U15" s="20" t="str">
        <f>IF(LOOKUP(T15,勘定科目!$B$2:$B$70,勘定科目!$C$2:$C$70)=0,"",LOOKUP(T15,勘定科目!$B$2:$B$70,勘定科目!$C$2:$C$70))</f>
        <v>動力光熱費</v>
      </c>
      <c r="V15" s="25">
        <f t="shared" si="2"/>
        <v>0</v>
      </c>
    </row>
    <row r="16" spans="1:22" ht="24" customHeight="1" x14ac:dyDescent="0.2">
      <c r="A16" s="109"/>
      <c r="B16" s="41"/>
      <c r="C16" s="41"/>
      <c r="D16" s="42"/>
      <c r="E16" s="42"/>
      <c r="F16" s="44"/>
      <c r="G16" s="44"/>
      <c r="H16" s="67" t="str">
        <f t="shared" si="3"/>
        <v/>
      </c>
      <c r="I16" s="41"/>
      <c r="J16" s="63" t="str">
        <f>IF(I16&gt;0,LOOKUP(I16,勘定科目!$B$2:$B$70,勘定科目!$C$2:$C$70),"")</f>
        <v/>
      </c>
      <c r="K16" s="19">
        <v>109</v>
      </c>
      <c r="L16" s="20" t="str">
        <f>IF(LOOKUP(K16,勘定科目!$B$2:$B$70,勘定科目!$C$2:$C$70)=0,"",LOOKUP(K16,勘定科目!$B$2:$B$70,勘定科目!$C$2:$C$70))</f>
        <v/>
      </c>
      <c r="M16" s="21">
        <f t="shared" si="4"/>
        <v>0</v>
      </c>
      <c r="N16" s="20">
        <v>210</v>
      </c>
      <c r="O16" s="20" t="str">
        <f>IF(LOOKUP(N16,勘定科目!$B$2:$B$70,勘定科目!$C$2:$C$70)=0,"",LOOKUP(N16,勘定科目!$B$2:$B$70,勘定科目!$C$2:$C$70))</f>
        <v/>
      </c>
      <c r="P16" s="22">
        <f t="shared" si="0"/>
        <v>0</v>
      </c>
      <c r="Q16" s="19">
        <v>310</v>
      </c>
      <c r="R16" s="20" t="str">
        <f>IF(LOOKUP(Q16,勘定科目!$B$2:$B$70,勘定科目!$C$2:$C$70)=0,"",LOOKUP(Q16,勘定科目!$B$2:$B$70,勘定科目!$C$2:$C$70))</f>
        <v>損害保険料</v>
      </c>
      <c r="S16" s="23">
        <f t="shared" si="1"/>
        <v>0</v>
      </c>
      <c r="T16" s="24">
        <v>410</v>
      </c>
      <c r="U16" s="20" t="str">
        <f>IF(LOOKUP(T16,勘定科目!$B$2:$B$70,勘定科目!$C$2:$C$70)=0,"",LOOKUP(T16,勘定科目!$B$2:$B$70,勘定科目!$C$2:$C$70))</f>
        <v>原材料仕入高</v>
      </c>
      <c r="V16" s="25">
        <f t="shared" si="2"/>
        <v>0</v>
      </c>
    </row>
    <row r="17" spans="1:22" ht="24" customHeight="1" thickBot="1" x14ac:dyDescent="0.25">
      <c r="A17" s="109"/>
      <c r="B17" s="41"/>
      <c r="C17" s="41"/>
      <c r="D17" s="42"/>
      <c r="E17" s="42"/>
      <c r="F17" s="44"/>
      <c r="G17" s="44"/>
      <c r="H17" s="67" t="str">
        <f t="shared" si="3"/>
        <v/>
      </c>
      <c r="I17" s="41"/>
      <c r="J17" s="63" t="str">
        <f>IF(I17&gt;0,LOOKUP(I17,勘定科目!$B$2:$B$70,勘定科目!$C$2:$C$70),"")</f>
        <v/>
      </c>
      <c r="K17" s="26">
        <v>110</v>
      </c>
      <c r="L17" s="27" t="str">
        <f>IF(LOOKUP(K17,勘定科目!$B$2:$B$70,勘定科目!$C$2:$C$70)=0,"",LOOKUP(K17,勘定科目!$B$2:$B$70,勘定科目!$C$2:$C$70))</f>
        <v/>
      </c>
      <c r="M17" s="28">
        <f t="shared" si="4"/>
        <v>0</v>
      </c>
      <c r="N17" s="20">
        <v>211</v>
      </c>
      <c r="O17" s="20" t="str">
        <f>IF(LOOKUP(N17,勘定科目!$B$2:$B$70,勘定科目!$C$2:$C$70)=0,"",LOOKUP(N17,勘定科目!$B$2:$B$70,勘定科目!$C$2:$C$70))</f>
        <v/>
      </c>
      <c r="P17" s="22">
        <f t="shared" si="0"/>
        <v>0</v>
      </c>
      <c r="Q17" s="19">
        <v>311</v>
      </c>
      <c r="R17" s="20" t="str">
        <f>IF(LOOKUP(Q17,勘定科目!$B$2:$B$70,勘定科目!$C$2:$C$70)=0,"",LOOKUP(Q17,勘定科目!$B$2:$B$70,勘定科目!$C$2:$C$70))</f>
        <v>修繕費</v>
      </c>
      <c r="S17" s="23">
        <f t="shared" si="1"/>
        <v>0</v>
      </c>
      <c r="T17" s="24">
        <v>411</v>
      </c>
      <c r="U17" s="20" t="str">
        <f>IF(LOOKUP(T17,勘定科目!$B$2:$B$70,勘定科目!$C$2:$C$70)=0,"",LOOKUP(T17,勘定科目!$B$2:$B$70,勘定科目!$C$2:$C$70))</f>
        <v>外注工賃</v>
      </c>
      <c r="V17" s="25">
        <f t="shared" si="2"/>
        <v>0</v>
      </c>
    </row>
    <row r="18" spans="1:22" ht="24" customHeight="1" x14ac:dyDescent="0.2">
      <c r="A18" s="109"/>
      <c r="B18" s="41"/>
      <c r="C18" s="41"/>
      <c r="D18" s="42"/>
      <c r="E18" s="42"/>
      <c r="F18" s="44"/>
      <c r="G18" s="44"/>
      <c r="H18" s="67" t="str">
        <f t="shared" si="3"/>
        <v/>
      </c>
      <c r="I18" s="41"/>
      <c r="J18" s="63" t="str">
        <f>IF(I18&gt;0,LOOKUP(I18,勘定科目!$B$2:$B$70,勘定科目!$C$2:$C$70),"")</f>
        <v/>
      </c>
      <c r="K18" s="123" t="s">
        <v>64</v>
      </c>
      <c r="L18" s="124"/>
      <c r="M18" s="125"/>
      <c r="N18" s="20">
        <v>212</v>
      </c>
      <c r="O18" s="20" t="str">
        <f>IF(LOOKUP(N18,勘定科目!$B$2:$B$70,勘定科目!$C$2:$C$70)=0,"",LOOKUP(N18,勘定科目!$B$2:$B$70,勘定科目!$C$2:$C$70))</f>
        <v/>
      </c>
      <c r="P18" s="22">
        <f t="shared" si="0"/>
        <v>0</v>
      </c>
      <c r="Q18" s="19">
        <v>312</v>
      </c>
      <c r="R18" s="20" t="str">
        <f>IF(LOOKUP(Q18,勘定科目!$B$2:$B$70,勘定科目!$C$2:$C$70)=0,"",LOOKUP(Q18,勘定科目!$B$2:$B$70,勘定科目!$C$2:$C$70))</f>
        <v>消耗品費</v>
      </c>
      <c r="S18" s="23">
        <f t="shared" si="1"/>
        <v>0</v>
      </c>
      <c r="T18" s="24">
        <v>412</v>
      </c>
      <c r="U18" s="20" t="str">
        <f>IF(LOOKUP(T18,勘定科目!$B$2:$B$70,勘定科目!$C$2:$C$70)=0,"",LOOKUP(T18,勘定科目!$B$2:$B$70,勘定科目!$C$2:$C$70))</f>
        <v>電力費</v>
      </c>
      <c r="V18" s="25">
        <f t="shared" si="2"/>
        <v>0</v>
      </c>
    </row>
    <row r="19" spans="1:22" ht="24" customHeight="1" x14ac:dyDescent="0.2">
      <c r="A19" s="109"/>
      <c r="B19" s="41"/>
      <c r="C19" s="41"/>
      <c r="D19" s="42"/>
      <c r="E19" s="42"/>
      <c r="F19" s="44"/>
      <c r="G19" s="44"/>
      <c r="H19" s="67" t="str">
        <f t="shared" si="3"/>
        <v/>
      </c>
      <c r="I19" s="41"/>
      <c r="J19" s="63" t="str">
        <f>IF(I19&gt;0,LOOKUP(I19,勘定科目!$B$2:$B$70,勘定科目!$C$2:$C$70),"")</f>
        <v/>
      </c>
      <c r="K19" s="19">
        <v>101</v>
      </c>
      <c r="L19" s="20" t="str">
        <f>IF(LOOKUP(K19,勘定科目!$B$2:$B$70,勘定科目!$C$2:$C$70)=0,"",LOOKUP(K19,勘定科目!$B$2:$B$70,勘定科目!$C$2:$C$70))</f>
        <v>現金</v>
      </c>
      <c r="M19" s="21">
        <f t="shared" ref="M19:M28" si="5">SUMIF($J$8:$J$34,L19,$G$8:$G$34)+SUMIF($J$42:$J$68,L19,$G$42:$G$68)</f>
        <v>0</v>
      </c>
      <c r="N19" s="20"/>
      <c r="O19" s="20"/>
      <c r="P19" s="22"/>
      <c r="Q19" s="19">
        <v>313</v>
      </c>
      <c r="R19" s="20" t="str">
        <f>IF(LOOKUP(Q19,勘定科目!$B$2:$B$70,勘定科目!$C$2:$C$70)=0,"",LOOKUP(Q19,勘定科目!$B$2:$B$70,勘定科目!$C$2:$C$70))</f>
        <v>減価償却費</v>
      </c>
      <c r="S19" s="23">
        <f t="shared" si="1"/>
        <v>0</v>
      </c>
      <c r="T19" s="24">
        <v>413</v>
      </c>
      <c r="U19" s="20" t="str">
        <f>IF(LOOKUP(T19,勘定科目!$B$2:$B$70,勘定科目!$C$2:$C$70)=0,"",LOOKUP(T19,勘定科目!$B$2:$B$70,勘定科目!$C$2:$C$70))</f>
        <v>水道光熱費</v>
      </c>
      <c r="V19" s="25">
        <f t="shared" si="2"/>
        <v>0</v>
      </c>
    </row>
    <row r="20" spans="1:22" ht="24" customHeight="1" x14ac:dyDescent="0.2">
      <c r="A20" s="109"/>
      <c r="B20" s="41"/>
      <c r="C20" s="41"/>
      <c r="D20" s="42"/>
      <c r="E20" s="42"/>
      <c r="F20" s="44"/>
      <c r="G20" s="44"/>
      <c r="H20" s="67" t="str">
        <f t="shared" si="3"/>
        <v/>
      </c>
      <c r="I20" s="41"/>
      <c r="J20" s="63" t="str">
        <f>IF(I20&gt;0,LOOKUP(I20,勘定科目!$B$2:$B$70,勘定科目!$C$2:$C$70),"")</f>
        <v/>
      </c>
      <c r="K20" s="19">
        <v>102</v>
      </c>
      <c r="L20" s="20" t="str">
        <f>IF(LOOKUP(K20,勘定科目!$B$2:$B$70,勘定科目!$C$2:$C$70)=0,"",LOOKUP(K20,勘定科目!$B$2:$B$70,勘定科目!$C$2:$C$70))</f>
        <v>当座預金</v>
      </c>
      <c r="M20" s="21">
        <f t="shared" si="5"/>
        <v>0</v>
      </c>
      <c r="N20" s="20"/>
      <c r="O20" s="20"/>
      <c r="P20" s="22"/>
      <c r="Q20" s="19">
        <v>314</v>
      </c>
      <c r="R20" s="20" t="str">
        <f>IF(LOOKUP(Q20,勘定科目!$B$2:$B$70,勘定科目!$C$2:$C$70)=0,"",LOOKUP(Q20,勘定科目!$B$2:$B$70,勘定科目!$C$2:$C$70))</f>
        <v>福利厚生費</v>
      </c>
      <c r="S20" s="23">
        <f t="shared" si="1"/>
        <v>0</v>
      </c>
      <c r="T20" s="24">
        <v>414</v>
      </c>
      <c r="U20" s="20" t="str">
        <f>IF(LOOKUP(T20,勘定科目!$B$2:$B$70,勘定科目!$C$2:$C$70)=0,"",LOOKUP(T20,勘定科目!$B$2:$B$70,勘定科目!$C$2:$C$70))</f>
        <v>修繕費</v>
      </c>
      <c r="V20" s="25">
        <f t="shared" si="2"/>
        <v>0</v>
      </c>
    </row>
    <row r="21" spans="1:22" ht="24" customHeight="1" x14ac:dyDescent="0.2">
      <c r="A21" s="109"/>
      <c r="B21" s="41"/>
      <c r="C21" s="41"/>
      <c r="D21" s="42"/>
      <c r="E21" s="42"/>
      <c r="F21" s="44"/>
      <c r="G21" s="44"/>
      <c r="H21" s="67" t="str">
        <f t="shared" si="3"/>
        <v/>
      </c>
      <c r="I21" s="41"/>
      <c r="J21" s="63" t="str">
        <f>IF(I21&gt;0,LOOKUP(I21,勘定科目!$B$2:$B$70,勘定科目!$C$2:$C$70),"")</f>
        <v/>
      </c>
      <c r="K21" s="19">
        <v>103</v>
      </c>
      <c r="L21" s="20" t="str">
        <f>IF(LOOKUP(K21,勘定科目!$B$2:$B$70,勘定科目!$C$2:$C$70)=0,"",LOOKUP(K21,勘定科目!$B$2:$B$70,勘定科目!$C$2:$C$70))</f>
        <v>普通預金</v>
      </c>
      <c r="M21" s="21">
        <f t="shared" si="5"/>
        <v>0</v>
      </c>
      <c r="N21" s="20"/>
      <c r="O21" s="20"/>
      <c r="P21" s="22"/>
      <c r="Q21" s="19">
        <v>315</v>
      </c>
      <c r="R21" s="20" t="str">
        <f>IF(LOOKUP(Q21,勘定科目!$B$2:$B$70,勘定科目!$C$2:$C$70)=0,"",LOOKUP(Q21,勘定科目!$B$2:$B$70,勘定科目!$C$2:$C$70))</f>
        <v>給料賃金</v>
      </c>
      <c r="S21" s="23">
        <f t="shared" si="1"/>
        <v>0</v>
      </c>
      <c r="T21" s="24">
        <v>415</v>
      </c>
      <c r="U21" s="20" t="str">
        <f>IF(LOOKUP(T21,勘定科目!$B$2:$B$70,勘定科目!$C$2:$C$70)=0,"",LOOKUP(T21,勘定科目!$B$2:$B$70,勘定科目!$C$2:$C$70))</f>
        <v>減価償却費</v>
      </c>
      <c r="V21" s="25">
        <f t="shared" si="2"/>
        <v>0</v>
      </c>
    </row>
    <row r="22" spans="1:22" ht="24" customHeight="1" x14ac:dyDescent="0.2">
      <c r="A22" s="109"/>
      <c r="B22" s="41"/>
      <c r="C22" s="41"/>
      <c r="D22" s="42"/>
      <c r="E22" s="42"/>
      <c r="F22" s="44"/>
      <c r="G22" s="44"/>
      <c r="H22" s="67" t="str">
        <f t="shared" si="3"/>
        <v/>
      </c>
      <c r="I22" s="41"/>
      <c r="J22" s="63" t="str">
        <f>IF(I22&gt;0,LOOKUP(I22,勘定科目!$B$2:$B$70,勘定科目!$C$2:$C$70),"")</f>
        <v/>
      </c>
      <c r="K22" s="19">
        <v>104</v>
      </c>
      <c r="L22" s="20" t="str">
        <f>IF(LOOKUP(K22,勘定科目!$B$2:$B$70,勘定科目!$C$2:$C$70)=0,"",LOOKUP(K22,勘定科目!$B$2:$B$70,勘定科目!$C$2:$C$70))</f>
        <v>定期預金</v>
      </c>
      <c r="M22" s="21">
        <f t="shared" si="5"/>
        <v>0</v>
      </c>
      <c r="N22" s="20"/>
      <c r="O22" s="20"/>
      <c r="P22" s="22"/>
      <c r="Q22" s="19">
        <v>316</v>
      </c>
      <c r="R22" s="20" t="str">
        <f>IF(LOOKUP(Q22,勘定科目!$B$2:$B$70,勘定科目!$C$2:$C$70)=0,"",LOOKUP(Q22,勘定科目!$B$2:$B$70,勘定科目!$C$2:$C$70))</f>
        <v>外注工賃</v>
      </c>
      <c r="S22" s="23">
        <f t="shared" si="1"/>
        <v>0</v>
      </c>
      <c r="T22" s="24">
        <v>416</v>
      </c>
      <c r="U22" s="20" t="str">
        <f>IF(LOOKUP(T22,勘定科目!$B$2:$B$70,勘定科目!$C$2:$C$70)=0,"",LOOKUP(T22,勘定科目!$B$2:$B$70,勘定科目!$C$2:$C$70))</f>
        <v/>
      </c>
      <c r="V22" s="25">
        <f t="shared" si="2"/>
        <v>0</v>
      </c>
    </row>
    <row r="23" spans="1:22" ht="24" customHeight="1" x14ac:dyDescent="0.2">
      <c r="A23" s="109"/>
      <c r="B23" s="41"/>
      <c r="C23" s="41"/>
      <c r="D23" s="42"/>
      <c r="E23" s="42"/>
      <c r="F23" s="44"/>
      <c r="G23" s="44"/>
      <c r="H23" s="67" t="str">
        <f t="shared" si="3"/>
        <v/>
      </c>
      <c r="I23" s="41"/>
      <c r="J23" s="63" t="str">
        <f>IF(I23&gt;0,LOOKUP(I23,勘定科目!$B$2:$B$70,勘定科目!$C$2:$C$70),"")</f>
        <v/>
      </c>
      <c r="K23" s="19">
        <v>105</v>
      </c>
      <c r="L23" s="20" t="str">
        <f>IF(LOOKUP(K23,勘定科目!$B$2:$B$70,勘定科目!$C$2:$C$70)=0,"",LOOKUP(K23,勘定科目!$B$2:$B$70,勘定科目!$C$2:$C$70))</f>
        <v>積立預金</v>
      </c>
      <c r="M23" s="21">
        <f t="shared" si="5"/>
        <v>0</v>
      </c>
      <c r="N23" s="20"/>
      <c r="O23" s="20"/>
      <c r="P23" s="22"/>
      <c r="Q23" s="19">
        <v>317</v>
      </c>
      <c r="R23" s="20" t="str">
        <f>IF(LOOKUP(Q23,勘定科目!$B$2:$B$70,勘定科目!$C$2:$C$70)=0,"",LOOKUP(Q23,勘定科目!$B$2:$B$70,勘定科目!$C$2:$C$70))</f>
        <v>利子割引料</v>
      </c>
      <c r="S23" s="23">
        <f t="shared" si="1"/>
        <v>0</v>
      </c>
      <c r="T23" s="24">
        <v>417</v>
      </c>
      <c r="U23" s="20" t="str">
        <f>IF(LOOKUP(T23,勘定科目!$B$2:$B$70,勘定科目!$C$2:$C$70)=0,"",LOOKUP(T23,勘定科目!$B$2:$B$70,勘定科目!$C$2:$C$70))</f>
        <v/>
      </c>
      <c r="V23" s="25">
        <f t="shared" si="2"/>
        <v>0</v>
      </c>
    </row>
    <row r="24" spans="1:22" ht="24" customHeight="1" x14ac:dyDescent="0.2">
      <c r="A24" s="109"/>
      <c r="B24" s="41"/>
      <c r="C24" s="41"/>
      <c r="D24" s="42"/>
      <c r="E24" s="42"/>
      <c r="F24" s="44"/>
      <c r="G24" s="44"/>
      <c r="H24" s="67" t="str">
        <f t="shared" si="3"/>
        <v/>
      </c>
      <c r="I24" s="41"/>
      <c r="J24" s="63" t="str">
        <f>IF(I24&gt;0,LOOKUP(I24,勘定科目!$B$2:$B$70,勘定科目!$C$2:$C$70),"")</f>
        <v/>
      </c>
      <c r="K24" s="19">
        <v>106</v>
      </c>
      <c r="L24" s="20" t="str">
        <f>IF(LOOKUP(K24,勘定科目!$B$2:$B$70,勘定科目!$C$2:$C$70)=0,"",LOOKUP(K24,勘定科目!$B$2:$B$70,勘定科目!$C$2:$C$70))</f>
        <v/>
      </c>
      <c r="M24" s="21">
        <f t="shared" si="5"/>
        <v>0</v>
      </c>
      <c r="N24" s="20"/>
      <c r="O24" s="20"/>
      <c r="P24" s="22"/>
      <c r="Q24" s="19">
        <v>318</v>
      </c>
      <c r="R24" s="20" t="str">
        <f>IF(LOOKUP(Q24,勘定科目!$B$2:$B$70,勘定科目!$C$2:$C$70)=0,"",LOOKUP(Q24,勘定科目!$B$2:$B$70,勘定科目!$C$2:$C$70))</f>
        <v>地代家賃</v>
      </c>
      <c r="S24" s="23">
        <f t="shared" si="1"/>
        <v>0</v>
      </c>
      <c r="T24" s="24">
        <v>418</v>
      </c>
      <c r="U24" s="20" t="str">
        <f>IF(LOOKUP(T24,勘定科目!$B$2:$B$70,勘定科目!$C$2:$C$70)=0,"",LOOKUP(T24,勘定科目!$B$2:$B$70,勘定科目!$C$2:$C$70))</f>
        <v/>
      </c>
      <c r="V24" s="25">
        <f t="shared" si="2"/>
        <v>0</v>
      </c>
    </row>
    <row r="25" spans="1:22" ht="24" customHeight="1" x14ac:dyDescent="0.2">
      <c r="A25" s="109"/>
      <c r="B25" s="41"/>
      <c r="C25" s="41"/>
      <c r="D25" s="42"/>
      <c r="E25" s="42"/>
      <c r="F25" s="44"/>
      <c r="G25" s="44"/>
      <c r="H25" s="67" t="str">
        <f t="shared" si="3"/>
        <v/>
      </c>
      <c r="I25" s="41"/>
      <c r="J25" s="63" t="str">
        <f>IF(I25&gt;0,LOOKUP(I25,勘定科目!$B$2:$B$70,勘定科目!$C$2:$C$70),"")</f>
        <v/>
      </c>
      <c r="K25" s="19">
        <v>107</v>
      </c>
      <c r="L25" s="20" t="str">
        <f>IF(LOOKUP(K25,勘定科目!$B$2:$B$70,勘定科目!$C$2:$C$70)=0,"",LOOKUP(K25,勘定科目!$B$2:$B$70,勘定科目!$C$2:$C$70))</f>
        <v/>
      </c>
      <c r="M25" s="21">
        <f t="shared" si="5"/>
        <v>0</v>
      </c>
      <c r="N25" s="20"/>
      <c r="O25" s="20"/>
      <c r="P25" s="22"/>
      <c r="Q25" s="19">
        <v>319</v>
      </c>
      <c r="R25" s="20" t="str">
        <f>IF(LOOKUP(Q25,勘定科目!$B$2:$B$70,勘定科目!$C$2:$C$70)=0,"",LOOKUP(Q25,勘定科目!$B$2:$B$70,勘定科目!$C$2:$C$70))</f>
        <v>貸倒金</v>
      </c>
      <c r="S25" s="23">
        <f t="shared" si="1"/>
        <v>0</v>
      </c>
      <c r="T25" s="24">
        <v>419</v>
      </c>
      <c r="U25" s="20" t="str">
        <f>IF(LOOKUP(T25,勘定科目!$B$2:$B$70,勘定科目!$C$2:$C$70)=0,"",LOOKUP(T25,勘定科目!$B$2:$B$70,勘定科目!$C$2:$C$70))</f>
        <v/>
      </c>
      <c r="V25" s="25">
        <f t="shared" si="2"/>
        <v>0</v>
      </c>
    </row>
    <row r="26" spans="1:22" ht="24" customHeight="1" x14ac:dyDescent="0.2">
      <c r="A26" s="109"/>
      <c r="B26" s="41"/>
      <c r="C26" s="41"/>
      <c r="D26" s="42"/>
      <c r="E26" s="42"/>
      <c r="F26" s="44"/>
      <c r="G26" s="44"/>
      <c r="H26" s="67" t="str">
        <f t="shared" si="3"/>
        <v/>
      </c>
      <c r="I26" s="41"/>
      <c r="J26" s="63" t="str">
        <f>IF(I26&gt;0,LOOKUP(I26,勘定科目!$B$2:$B$70,勘定科目!$C$2:$C$70),"")</f>
        <v/>
      </c>
      <c r="K26" s="19">
        <v>108</v>
      </c>
      <c r="L26" s="20" t="str">
        <f>IF(LOOKUP(K26,勘定科目!$B$2:$B$70,勘定科目!$C$2:$C$70)=0,"",LOOKUP(K26,勘定科目!$B$2:$B$70,勘定科目!$C$2:$C$70))</f>
        <v/>
      </c>
      <c r="M26" s="21">
        <f t="shared" si="5"/>
        <v>0</v>
      </c>
      <c r="N26" s="20"/>
      <c r="O26" s="20"/>
      <c r="P26" s="22"/>
      <c r="Q26" s="19">
        <v>320</v>
      </c>
      <c r="R26" s="20" t="str">
        <f>IF(LOOKUP(Q26,勘定科目!$B$2:$B$70,勘定科目!$C$2:$C$70)=0,"",LOOKUP(Q26,勘定科目!$B$2:$B$70,勘定科目!$C$2:$C$70))</f>
        <v>車両費</v>
      </c>
      <c r="S26" s="23">
        <f t="shared" si="1"/>
        <v>0</v>
      </c>
      <c r="T26" s="24">
        <v>420</v>
      </c>
      <c r="U26" s="20" t="str">
        <f>IF(LOOKUP(T26,勘定科目!$B$2:$B$70,勘定科目!$C$2:$C$70)=0,"",LOOKUP(T26,勘定科目!$B$2:$B$70,勘定科目!$C$2:$C$70))</f>
        <v/>
      </c>
      <c r="V26" s="25">
        <f t="shared" si="2"/>
        <v>0</v>
      </c>
    </row>
    <row r="27" spans="1:22" ht="24" customHeight="1" x14ac:dyDescent="0.2">
      <c r="A27" s="109"/>
      <c r="B27" s="41"/>
      <c r="C27" s="41"/>
      <c r="D27" s="42"/>
      <c r="E27" s="42"/>
      <c r="F27" s="44"/>
      <c r="G27" s="44"/>
      <c r="H27" s="67" t="str">
        <f t="shared" si="3"/>
        <v/>
      </c>
      <c r="I27" s="41"/>
      <c r="J27" s="63" t="str">
        <f>IF(I27&gt;0,LOOKUP(I27,勘定科目!$B$2:$B$70,勘定科目!$C$2:$C$70),"")</f>
        <v/>
      </c>
      <c r="K27" s="19">
        <v>109</v>
      </c>
      <c r="L27" s="20" t="str">
        <f>IF(LOOKUP(K27,勘定科目!$B$2:$B$70,勘定科目!$C$2:$C$70)=0,"",LOOKUP(K27,勘定科目!$B$2:$B$70,勘定科目!$C$2:$C$70))</f>
        <v/>
      </c>
      <c r="M27" s="21">
        <f t="shared" si="5"/>
        <v>0</v>
      </c>
      <c r="N27" s="20"/>
      <c r="O27" s="20"/>
      <c r="P27" s="22"/>
      <c r="Q27" s="19">
        <v>321</v>
      </c>
      <c r="R27" s="20" t="str">
        <f>IF(LOOKUP(Q27,勘定科目!$B$2:$B$70,勘定科目!$C$2:$C$70)=0,"",LOOKUP(Q27,勘定科目!$B$2:$B$70,勘定科目!$C$2:$C$70))</f>
        <v>雑費</v>
      </c>
      <c r="S27" s="23">
        <f t="shared" si="1"/>
        <v>0</v>
      </c>
      <c r="T27" s="24">
        <v>421</v>
      </c>
      <c r="U27" s="20" t="str">
        <f>IF(LOOKUP(T27,勘定科目!$B$2:$B$70,勘定科目!$C$2:$C$70)=0,"",LOOKUP(T27,勘定科目!$B$2:$B$70,勘定科目!$C$2:$C$70))</f>
        <v/>
      </c>
      <c r="V27" s="25">
        <f t="shared" si="2"/>
        <v>0</v>
      </c>
    </row>
    <row r="28" spans="1:22" ht="24" customHeight="1" x14ac:dyDescent="0.2">
      <c r="A28" s="109"/>
      <c r="B28" s="41"/>
      <c r="C28" s="41"/>
      <c r="D28" s="42"/>
      <c r="E28" s="42"/>
      <c r="F28" s="44"/>
      <c r="G28" s="44"/>
      <c r="H28" s="67" t="str">
        <f t="shared" si="3"/>
        <v/>
      </c>
      <c r="I28" s="41"/>
      <c r="J28" s="63" t="str">
        <f>IF(I28&gt;0,LOOKUP(I28,勘定科目!$B$2:$B$70,勘定科目!$C$2:$C$70),"")</f>
        <v/>
      </c>
      <c r="K28" s="19">
        <v>110</v>
      </c>
      <c r="L28" s="20" t="str">
        <f>IF(LOOKUP(K28,勘定科目!$B$2:$B$70,勘定科目!$C$2:$C$70)=0,"",LOOKUP(K28,勘定科目!$B$2:$B$70,勘定科目!$C$2:$C$70))</f>
        <v/>
      </c>
      <c r="M28" s="21">
        <f t="shared" si="5"/>
        <v>0</v>
      </c>
      <c r="N28" s="20"/>
      <c r="O28" s="20"/>
      <c r="P28" s="22"/>
      <c r="Q28" s="19">
        <v>322</v>
      </c>
      <c r="R28" s="20" t="str">
        <f>IF(LOOKUP(Q28,勘定科目!$B$2:$B$70,勘定科目!$C$2:$C$70)=0,"",LOOKUP(Q28,勘定科目!$B$2:$B$70,勘定科目!$C$2:$C$70))</f>
        <v>事業主貸</v>
      </c>
      <c r="S28" s="23">
        <f t="shared" si="1"/>
        <v>0</v>
      </c>
      <c r="T28" s="24"/>
      <c r="U28" s="20"/>
      <c r="V28" s="25"/>
    </row>
    <row r="29" spans="1:22" ht="24" customHeight="1" x14ac:dyDescent="0.2">
      <c r="A29" s="109"/>
      <c r="B29" s="41"/>
      <c r="C29" s="41"/>
      <c r="D29" s="42"/>
      <c r="E29" s="42"/>
      <c r="F29" s="44"/>
      <c r="G29" s="44"/>
      <c r="H29" s="67" t="str">
        <f t="shared" si="3"/>
        <v/>
      </c>
      <c r="I29" s="41"/>
      <c r="J29" s="63" t="str">
        <f>IF(I29&gt;0,LOOKUP(I29,勘定科目!$B$2:$B$70,勘定科目!$C$2:$C$70),"")</f>
        <v/>
      </c>
      <c r="K29" s="19"/>
      <c r="L29" s="20"/>
      <c r="M29" s="21"/>
      <c r="N29" s="20"/>
      <c r="O29" s="20"/>
      <c r="P29" s="22"/>
      <c r="Q29" s="19">
        <v>323</v>
      </c>
      <c r="R29" s="20" t="str">
        <f>IF(LOOKUP(Q29,勘定科目!$B$2:$B$70,勘定科目!$C$2:$C$70)=0,"",LOOKUP(Q29,勘定科目!$B$2:$B$70,勘定科目!$C$2:$C$70))</f>
        <v>リース料</v>
      </c>
      <c r="S29" s="23">
        <f t="shared" si="1"/>
        <v>0</v>
      </c>
      <c r="T29" s="24"/>
      <c r="U29" s="20"/>
      <c r="V29" s="25"/>
    </row>
    <row r="30" spans="1:22" ht="24" customHeight="1" x14ac:dyDescent="0.2">
      <c r="A30" s="109"/>
      <c r="B30" s="41"/>
      <c r="C30" s="41"/>
      <c r="D30" s="42"/>
      <c r="E30" s="42"/>
      <c r="F30" s="44"/>
      <c r="G30" s="44"/>
      <c r="H30" s="67" t="str">
        <f t="shared" si="3"/>
        <v/>
      </c>
      <c r="I30" s="41"/>
      <c r="J30" s="63" t="str">
        <f>IF(I30&gt;0,LOOKUP(I30,勘定科目!$B$2:$B$70,勘定科目!$C$2:$C$70),"")</f>
        <v/>
      </c>
      <c r="K30" s="19"/>
      <c r="L30" s="20"/>
      <c r="M30" s="21"/>
      <c r="N30" s="20"/>
      <c r="O30" s="20"/>
      <c r="P30" s="22"/>
      <c r="Q30" s="19">
        <v>324</v>
      </c>
      <c r="R30" s="20" t="str">
        <f>IF(LOOKUP(Q30,勘定科目!$B$2:$B$70,勘定科目!$C$2:$C$70)=0,"",LOOKUP(Q30,勘定科目!$B$2:$B$70,勘定科目!$C$2:$C$70))</f>
        <v>預金預入</v>
      </c>
      <c r="S30" s="23">
        <f t="shared" si="1"/>
        <v>0</v>
      </c>
      <c r="T30" s="24"/>
      <c r="U30" s="20"/>
      <c r="V30" s="25"/>
    </row>
    <row r="31" spans="1:22" ht="24" customHeight="1" x14ac:dyDescent="0.2">
      <c r="A31" s="109"/>
      <c r="B31" s="41"/>
      <c r="C31" s="41"/>
      <c r="D31" s="42"/>
      <c r="E31" s="42"/>
      <c r="F31" s="44"/>
      <c r="G31" s="44"/>
      <c r="H31" s="67" t="str">
        <f t="shared" si="3"/>
        <v/>
      </c>
      <c r="I31" s="41"/>
      <c r="J31" s="63" t="str">
        <f>IF(I31&gt;0,LOOKUP(I31,勘定科目!$B$2:$B$70,勘定科目!$C$2:$C$70),"")</f>
        <v/>
      </c>
      <c r="K31" s="19"/>
      <c r="L31" s="20"/>
      <c r="M31" s="21"/>
      <c r="N31" s="20"/>
      <c r="O31" s="20"/>
      <c r="P31" s="22"/>
      <c r="Q31" s="19">
        <v>325</v>
      </c>
      <c r="R31" s="20" t="str">
        <f>IF(LOOKUP(Q31,勘定科目!$B$2:$B$70,勘定科目!$C$2:$C$70)=0,"",LOOKUP(Q31,勘定科目!$B$2:$B$70,勘定科目!$C$2:$C$70))</f>
        <v/>
      </c>
      <c r="S31" s="23">
        <f t="shared" si="1"/>
        <v>0</v>
      </c>
      <c r="T31" s="24"/>
      <c r="U31" s="20"/>
      <c r="V31" s="25"/>
    </row>
    <row r="32" spans="1:22" ht="24" customHeight="1" x14ac:dyDescent="0.2">
      <c r="A32" s="109"/>
      <c r="B32" s="41"/>
      <c r="C32" s="41"/>
      <c r="D32" s="42"/>
      <c r="E32" s="42"/>
      <c r="F32" s="44"/>
      <c r="G32" s="44"/>
      <c r="H32" s="67" t="str">
        <f t="shared" si="3"/>
        <v/>
      </c>
      <c r="I32" s="41"/>
      <c r="J32" s="63" t="str">
        <f>IF(I32&gt;0,LOOKUP(I32,勘定科目!$B$2:$B$70,勘定科目!$C$2:$C$70),"")</f>
        <v/>
      </c>
      <c r="K32" s="19"/>
      <c r="L32" s="20"/>
      <c r="M32" s="21"/>
      <c r="N32" s="20"/>
      <c r="O32" s="20"/>
      <c r="P32" s="22"/>
      <c r="Q32" s="19">
        <v>326</v>
      </c>
      <c r="R32" s="20" t="str">
        <f>IF(LOOKUP(Q32,勘定科目!$B$2:$B$70,勘定科目!$C$2:$C$70)=0,"",LOOKUP(Q32,勘定科目!$B$2:$B$70,勘定科目!$C$2:$C$70))</f>
        <v/>
      </c>
      <c r="S32" s="23">
        <f t="shared" si="1"/>
        <v>0</v>
      </c>
      <c r="T32" s="24"/>
      <c r="U32" s="20"/>
      <c r="V32" s="25"/>
    </row>
    <row r="33" spans="1:22" ht="24" customHeight="1" x14ac:dyDescent="0.2">
      <c r="A33" s="109"/>
      <c r="B33" s="41"/>
      <c r="C33" s="41"/>
      <c r="D33" s="42"/>
      <c r="E33" s="42"/>
      <c r="F33" s="44"/>
      <c r="G33" s="44"/>
      <c r="H33" s="67" t="str">
        <f t="shared" si="3"/>
        <v/>
      </c>
      <c r="I33" s="41"/>
      <c r="J33" s="63" t="str">
        <f>IF(I33&gt;0,LOOKUP(I33,勘定科目!$B$2:$B$70,勘定科目!$C$2:$C$70),"")</f>
        <v/>
      </c>
      <c r="K33" s="19"/>
      <c r="L33" s="20"/>
      <c r="M33" s="20"/>
      <c r="N33" s="20"/>
      <c r="O33" s="20"/>
      <c r="P33" s="29"/>
      <c r="Q33" s="19"/>
      <c r="R33" s="20"/>
      <c r="S33" s="30"/>
      <c r="T33" s="24"/>
      <c r="U33" s="20"/>
      <c r="V33" s="31"/>
    </row>
    <row r="34" spans="1:22" ht="24" customHeight="1" thickBot="1" x14ac:dyDescent="0.25">
      <c r="A34" s="110"/>
      <c r="B34" s="77"/>
      <c r="C34" s="45"/>
      <c r="D34" s="46"/>
      <c r="E34" s="46"/>
      <c r="F34" s="47"/>
      <c r="G34" s="47"/>
      <c r="H34" s="68" t="str">
        <f t="shared" si="3"/>
        <v/>
      </c>
      <c r="I34" s="45"/>
      <c r="J34" s="64" t="str">
        <f>IF(I34&gt;0,LOOKUP(I34,勘定科目!$B$2:$B$70,勘定科目!$C$2:$C$70),"")</f>
        <v/>
      </c>
      <c r="K34" s="19"/>
      <c r="L34" s="20"/>
      <c r="M34" s="20"/>
      <c r="N34" s="20"/>
      <c r="O34" s="20"/>
      <c r="P34" s="29"/>
      <c r="Q34" s="19"/>
      <c r="R34" s="20"/>
      <c r="S34" s="30"/>
      <c r="T34" s="24"/>
      <c r="U34" s="20"/>
      <c r="V34" s="31"/>
    </row>
    <row r="35" spans="1:22" ht="24" customHeight="1" thickBot="1" x14ac:dyDescent="0.25">
      <c r="A35" s="99"/>
      <c r="B35" s="100"/>
      <c r="C35" s="100"/>
      <c r="D35" s="101"/>
      <c r="E35" s="48" t="s">
        <v>61</v>
      </c>
      <c r="F35" s="69">
        <f>SUM(F8:F34)</f>
        <v>0</v>
      </c>
      <c r="G35" s="69">
        <f>SUM(G8:G34)</f>
        <v>0</v>
      </c>
      <c r="H35" s="69">
        <f>F35-G35+H7</f>
        <v>15200</v>
      </c>
      <c r="I35" s="70"/>
      <c r="J35" s="65"/>
      <c r="K35" s="26"/>
      <c r="L35" s="27"/>
      <c r="M35" s="27"/>
      <c r="N35" s="27"/>
      <c r="O35" s="27"/>
      <c r="P35" s="32"/>
      <c r="Q35" s="26"/>
      <c r="R35" s="27"/>
      <c r="S35" s="33"/>
      <c r="T35" s="34"/>
      <c r="U35" s="27"/>
      <c r="V35" s="35"/>
    </row>
    <row r="36" spans="1:22" ht="24" customHeight="1" x14ac:dyDescent="0.2">
      <c r="A36" s="86"/>
      <c r="B36" s="86"/>
      <c r="C36" s="98" t="str">
        <f>現金出納帳２月!C36</f>
        <v>銀行勘定帳（○○○○銀行）</v>
      </c>
      <c r="D36" s="98"/>
      <c r="E36" s="98"/>
      <c r="F36" s="98"/>
      <c r="G36" s="98"/>
      <c r="H36" s="98"/>
      <c r="I36" s="98"/>
      <c r="J36" s="98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11"/>
    </row>
    <row r="37" spans="1:22" ht="13.2" customHeight="1" x14ac:dyDescent="0.2">
      <c r="A37" s="86"/>
      <c r="B37" s="86"/>
      <c r="C37" s="12"/>
      <c r="D37" s="12"/>
      <c r="E37" s="12"/>
      <c r="F37" s="12"/>
      <c r="G37" s="12"/>
      <c r="H37" s="12"/>
      <c r="I37" s="12"/>
      <c r="J37" s="12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11"/>
    </row>
    <row r="38" spans="1:22" ht="13.2" customHeight="1" thickBot="1" x14ac:dyDescent="0.25">
      <c r="A38" s="85"/>
      <c r="B38" s="85"/>
      <c r="C38" s="85"/>
      <c r="D38" s="85"/>
      <c r="E38" s="88"/>
      <c r="F38" s="89"/>
      <c r="G38" s="89"/>
      <c r="H38" s="89"/>
      <c r="I38" s="90"/>
      <c r="J38" s="90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11"/>
    </row>
    <row r="39" spans="1:22" ht="24" customHeight="1" x14ac:dyDescent="0.2">
      <c r="A39" s="117" t="s">
        <v>49</v>
      </c>
      <c r="B39" s="118"/>
      <c r="C39" s="119" t="s">
        <v>60</v>
      </c>
      <c r="D39" s="120" t="s">
        <v>50</v>
      </c>
      <c r="E39" s="120" t="s">
        <v>51</v>
      </c>
      <c r="F39" s="120" t="s">
        <v>52</v>
      </c>
      <c r="G39" s="120" t="s">
        <v>53</v>
      </c>
      <c r="H39" s="120" t="s">
        <v>54</v>
      </c>
      <c r="I39" s="119" t="s">
        <v>55</v>
      </c>
      <c r="J39" s="106" t="s">
        <v>56</v>
      </c>
    </row>
    <row r="40" spans="1:22" ht="24" customHeight="1" thickBot="1" x14ac:dyDescent="0.25">
      <c r="A40" s="36" t="s">
        <v>57</v>
      </c>
      <c r="B40" s="37" t="s">
        <v>58</v>
      </c>
      <c r="C40" s="114"/>
      <c r="D40" s="116"/>
      <c r="E40" s="116"/>
      <c r="F40" s="116"/>
      <c r="G40" s="116"/>
      <c r="H40" s="116"/>
      <c r="I40" s="114"/>
      <c r="J40" s="107"/>
    </row>
    <row r="41" spans="1:22" ht="24" customHeight="1" x14ac:dyDescent="0.2">
      <c r="A41" s="117"/>
      <c r="B41" s="121"/>
      <c r="C41" s="121"/>
      <c r="D41" s="118"/>
      <c r="E41" s="38" t="s">
        <v>59</v>
      </c>
      <c r="F41" s="39"/>
      <c r="G41" s="39"/>
      <c r="H41" s="66">
        <f>現金出納帳９月!H69</f>
        <v>9000</v>
      </c>
      <c r="I41" s="40"/>
      <c r="J41" s="49" t="str">
        <f>IF(I41&gt;0,LOOKUP(I41,勘定科目!$B$2:$B$70,勘定科目!$C$2:$C$70),"")</f>
        <v/>
      </c>
    </row>
    <row r="42" spans="1:22" ht="24" customHeight="1" x14ac:dyDescent="0.2">
      <c r="A42" s="108">
        <v>1</v>
      </c>
      <c r="B42" s="141">
        <v>10</v>
      </c>
      <c r="C42" s="41"/>
      <c r="D42" s="42"/>
      <c r="E42" s="43"/>
      <c r="F42" s="44"/>
      <c r="G42" s="44"/>
      <c r="H42" s="67" t="str">
        <f t="shared" ref="H42:H68" si="6">IF(F42-G42&lt;&gt;0,H41+F42-G42,"")</f>
        <v/>
      </c>
      <c r="I42" s="41"/>
      <c r="J42" s="50" t="str">
        <f>IF(I42&gt;0,LOOKUP(I42,勘定科目!$B$2:$B$70,勘定科目!$C$2:$C$70),"")</f>
        <v/>
      </c>
    </row>
    <row r="43" spans="1:22" ht="24" customHeight="1" x14ac:dyDescent="0.2">
      <c r="A43" s="109"/>
      <c r="B43" s="142"/>
      <c r="C43" s="41"/>
      <c r="D43" s="42"/>
      <c r="E43" s="42"/>
      <c r="F43" s="44"/>
      <c r="G43" s="44"/>
      <c r="H43" s="67" t="str">
        <f t="shared" si="6"/>
        <v/>
      </c>
      <c r="I43" s="41"/>
      <c r="J43" s="51" t="str">
        <f>IF(I43&gt;0,LOOKUP(I43,勘定科目!$B$2:$B$70,勘定科目!$C$2:$C$70),"")</f>
        <v/>
      </c>
    </row>
    <row r="44" spans="1:22" ht="24" customHeight="1" x14ac:dyDescent="0.2">
      <c r="A44" s="109"/>
      <c r="B44" s="142"/>
      <c r="C44" s="41"/>
      <c r="D44" s="42"/>
      <c r="E44" s="42"/>
      <c r="F44" s="44"/>
      <c r="G44" s="44"/>
      <c r="H44" s="67" t="str">
        <f t="shared" si="6"/>
        <v/>
      </c>
      <c r="I44" s="41"/>
      <c r="J44" s="51" t="str">
        <f>IF(I44&gt;0,LOOKUP(I44,勘定科目!$B$2:$B$70,勘定科目!$C$2:$C$70),"")</f>
        <v/>
      </c>
    </row>
    <row r="45" spans="1:22" ht="24" customHeight="1" x14ac:dyDescent="0.2">
      <c r="A45" s="109"/>
      <c r="B45" s="142"/>
      <c r="C45" s="41"/>
      <c r="D45" s="42"/>
      <c r="E45" s="42"/>
      <c r="F45" s="44"/>
      <c r="G45" s="44"/>
      <c r="H45" s="67" t="str">
        <f t="shared" si="6"/>
        <v/>
      </c>
      <c r="I45" s="41"/>
      <c r="J45" s="51" t="str">
        <f>IF(I45&gt;0,LOOKUP(I45,勘定科目!$B$2:$B$70,勘定科目!$C$2:$C$70),"")</f>
        <v/>
      </c>
    </row>
    <row r="46" spans="1:22" ht="24" customHeight="1" x14ac:dyDescent="0.2">
      <c r="A46" s="109"/>
      <c r="B46" s="142"/>
      <c r="C46" s="41"/>
      <c r="D46" s="42"/>
      <c r="E46" s="42"/>
      <c r="F46" s="44"/>
      <c r="G46" s="44"/>
      <c r="H46" s="67" t="str">
        <f t="shared" si="6"/>
        <v/>
      </c>
      <c r="I46" s="41"/>
      <c r="J46" s="51" t="str">
        <f>IF(I46&gt;0,LOOKUP(I46,勘定科目!$B$2:$B$70,勘定科目!$C$2:$C$70),"")</f>
        <v/>
      </c>
    </row>
    <row r="47" spans="1:22" ht="24" customHeight="1" x14ac:dyDescent="0.2">
      <c r="A47" s="109"/>
      <c r="B47" s="142"/>
      <c r="C47" s="41"/>
      <c r="D47" s="42"/>
      <c r="E47" s="42"/>
      <c r="F47" s="44"/>
      <c r="G47" s="44"/>
      <c r="H47" s="67" t="str">
        <f t="shared" si="6"/>
        <v/>
      </c>
      <c r="I47" s="41"/>
      <c r="J47" s="51" t="str">
        <f>IF(I47&gt;0,LOOKUP(I47,勘定科目!$B$2:$B$70,勘定科目!$C$2:$C$70),"")</f>
        <v/>
      </c>
    </row>
    <row r="48" spans="1:22" ht="24" customHeight="1" x14ac:dyDescent="0.2">
      <c r="A48" s="109"/>
      <c r="B48" s="142"/>
      <c r="C48" s="41"/>
      <c r="D48" s="42"/>
      <c r="E48" s="42"/>
      <c r="F48" s="44"/>
      <c r="G48" s="44"/>
      <c r="H48" s="67" t="str">
        <f t="shared" si="6"/>
        <v/>
      </c>
      <c r="I48" s="41"/>
      <c r="J48" s="51" t="str">
        <f>IF(I48&gt;0,LOOKUP(I48,勘定科目!$B$2:$B$70,勘定科目!$C$2:$C$70),"")</f>
        <v/>
      </c>
    </row>
    <row r="49" spans="1:10" ht="24" customHeight="1" x14ac:dyDescent="0.2">
      <c r="A49" s="109"/>
      <c r="B49" s="142"/>
      <c r="C49" s="41"/>
      <c r="D49" s="42"/>
      <c r="E49" s="42"/>
      <c r="F49" s="44"/>
      <c r="G49" s="44"/>
      <c r="H49" s="67" t="str">
        <f t="shared" si="6"/>
        <v/>
      </c>
      <c r="I49" s="41"/>
      <c r="J49" s="51" t="str">
        <f>IF(I49&gt;0,LOOKUP(I49,勘定科目!$B$2:$B$70,勘定科目!$C$2:$C$70),"")</f>
        <v/>
      </c>
    </row>
    <row r="50" spans="1:10" ht="24" customHeight="1" x14ac:dyDescent="0.2">
      <c r="A50" s="109"/>
      <c r="B50" s="142"/>
      <c r="C50" s="41"/>
      <c r="D50" s="42"/>
      <c r="E50" s="42"/>
      <c r="F50" s="44"/>
      <c r="G50" s="44"/>
      <c r="H50" s="67" t="str">
        <f t="shared" si="6"/>
        <v/>
      </c>
      <c r="I50" s="41"/>
      <c r="J50" s="51" t="str">
        <f>IF(I50&gt;0,LOOKUP(I50,勘定科目!$B$2:$B$70,勘定科目!$C$2:$C$70),"")</f>
        <v/>
      </c>
    </row>
    <row r="51" spans="1:10" ht="24" customHeight="1" x14ac:dyDescent="0.2">
      <c r="A51" s="109"/>
      <c r="B51" s="142"/>
      <c r="C51" s="41"/>
      <c r="D51" s="42"/>
      <c r="E51" s="42"/>
      <c r="F51" s="44"/>
      <c r="G51" s="44"/>
      <c r="H51" s="67" t="str">
        <f t="shared" si="6"/>
        <v/>
      </c>
      <c r="I51" s="41"/>
      <c r="J51" s="51" t="str">
        <f>IF(I51&gt;0,LOOKUP(I51,勘定科目!$B$2:$B$70,勘定科目!$C$2:$C$70),"")</f>
        <v/>
      </c>
    </row>
    <row r="52" spans="1:10" ht="24" customHeight="1" x14ac:dyDescent="0.2">
      <c r="A52" s="109"/>
      <c r="B52" s="142"/>
      <c r="C52" s="41"/>
      <c r="D52" s="42"/>
      <c r="E52" s="42"/>
      <c r="F52" s="44"/>
      <c r="G52" s="44"/>
      <c r="H52" s="67" t="str">
        <f t="shared" si="6"/>
        <v/>
      </c>
      <c r="I52" s="41"/>
      <c r="J52" s="51" t="str">
        <f>IF(I52&gt;0,LOOKUP(I52,勘定科目!$B$2:$B$70,勘定科目!$C$2:$C$70),"")</f>
        <v/>
      </c>
    </row>
    <row r="53" spans="1:10" ht="24" customHeight="1" x14ac:dyDescent="0.2">
      <c r="A53" s="109"/>
      <c r="B53" s="142"/>
      <c r="C53" s="41"/>
      <c r="D53" s="42"/>
      <c r="E53" s="42"/>
      <c r="F53" s="44"/>
      <c r="G53" s="44"/>
      <c r="H53" s="67" t="str">
        <f t="shared" si="6"/>
        <v/>
      </c>
      <c r="I53" s="41"/>
      <c r="J53" s="51" t="str">
        <f>IF(I53&gt;0,LOOKUP(I53,勘定科目!$B$2:$B$70,勘定科目!$C$2:$C$70),"")</f>
        <v/>
      </c>
    </row>
    <row r="54" spans="1:10" ht="24" customHeight="1" x14ac:dyDescent="0.2">
      <c r="A54" s="109"/>
      <c r="B54" s="142"/>
      <c r="C54" s="41"/>
      <c r="D54" s="42"/>
      <c r="E54" s="42"/>
      <c r="F54" s="44"/>
      <c r="G54" s="44"/>
      <c r="H54" s="67" t="str">
        <f t="shared" si="6"/>
        <v/>
      </c>
      <c r="I54" s="41"/>
      <c r="J54" s="51" t="str">
        <f>IF(I54&gt;0,LOOKUP(I54,勘定科目!$B$2:$B$70,勘定科目!$C$2:$C$70),"")</f>
        <v/>
      </c>
    </row>
    <row r="55" spans="1:10" ht="24" customHeight="1" x14ac:dyDescent="0.2">
      <c r="A55" s="109"/>
      <c r="B55" s="142"/>
      <c r="C55" s="41"/>
      <c r="D55" s="42"/>
      <c r="E55" s="42"/>
      <c r="F55" s="44"/>
      <c r="G55" s="44"/>
      <c r="H55" s="67" t="str">
        <f t="shared" si="6"/>
        <v/>
      </c>
      <c r="I55" s="41"/>
      <c r="J55" s="51" t="str">
        <f>IF(I55&gt;0,LOOKUP(I55,勘定科目!$B$2:$B$70,勘定科目!$C$2:$C$70),"")</f>
        <v/>
      </c>
    </row>
    <row r="56" spans="1:10" ht="24" customHeight="1" x14ac:dyDescent="0.2">
      <c r="A56" s="109"/>
      <c r="B56" s="142"/>
      <c r="C56" s="41"/>
      <c r="D56" s="42"/>
      <c r="E56" s="42"/>
      <c r="F56" s="44"/>
      <c r="G56" s="44"/>
      <c r="H56" s="67" t="str">
        <f t="shared" si="6"/>
        <v/>
      </c>
      <c r="I56" s="41"/>
      <c r="J56" s="51" t="str">
        <f>IF(I56&gt;0,LOOKUP(I56,勘定科目!$B$2:$B$70,勘定科目!$C$2:$C$70),"")</f>
        <v/>
      </c>
    </row>
    <row r="57" spans="1:10" ht="24" customHeight="1" x14ac:dyDescent="0.2">
      <c r="A57" s="109"/>
      <c r="B57" s="142"/>
      <c r="C57" s="41"/>
      <c r="D57" s="42"/>
      <c r="E57" s="42"/>
      <c r="F57" s="44"/>
      <c r="G57" s="44"/>
      <c r="H57" s="67" t="str">
        <f t="shared" si="6"/>
        <v/>
      </c>
      <c r="I57" s="41"/>
      <c r="J57" s="51" t="str">
        <f>IF(I57&gt;0,LOOKUP(I57,勘定科目!$B$2:$B$70,勘定科目!$C$2:$C$70),"")</f>
        <v/>
      </c>
    </row>
    <row r="58" spans="1:10" ht="24" customHeight="1" x14ac:dyDescent="0.2">
      <c r="A58" s="109"/>
      <c r="B58" s="142"/>
      <c r="C58" s="41"/>
      <c r="D58" s="42"/>
      <c r="E58" s="42"/>
      <c r="F58" s="44"/>
      <c r="G58" s="44"/>
      <c r="H58" s="67" t="str">
        <f t="shared" si="6"/>
        <v/>
      </c>
      <c r="I58" s="41"/>
      <c r="J58" s="51" t="str">
        <f>IF(I58&gt;0,LOOKUP(I58,勘定科目!$B$2:$B$70,勘定科目!$C$2:$C$70),"")</f>
        <v/>
      </c>
    </row>
    <row r="59" spans="1:10" ht="24" customHeight="1" x14ac:dyDescent="0.2">
      <c r="A59" s="109"/>
      <c r="B59" s="142"/>
      <c r="C59" s="41"/>
      <c r="D59" s="42"/>
      <c r="E59" s="42"/>
      <c r="F59" s="44"/>
      <c r="G59" s="44"/>
      <c r="H59" s="67" t="str">
        <f t="shared" si="6"/>
        <v/>
      </c>
      <c r="I59" s="41"/>
      <c r="J59" s="51" t="str">
        <f>IF(I59&gt;0,LOOKUP(I59,勘定科目!$B$2:$B$70,勘定科目!$C$2:$C$70),"")</f>
        <v/>
      </c>
    </row>
    <row r="60" spans="1:10" ht="24" customHeight="1" x14ac:dyDescent="0.2">
      <c r="A60" s="109"/>
      <c r="B60" s="142"/>
      <c r="C60" s="41"/>
      <c r="D60" s="42"/>
      <c r="E60" s="42"/>
      <c r="F60" s="44"/>
      <c r="G60" s="44"/>
      <c r="H60" s="67" t="str">
        <f t="shared" si="6"/>
        <v/>
      </c>
      <c r="I60" s="41"/>
      <c r="J60" s="51" t="str">
        <f>IF(I60&gt;0,LOOKUP(I60,勘定科目!$B$2:$B$70,勘定科目!$C$2:$C$70),"")</f>
        <v/>
      </c>
    </row>
    <row r="61" spans="1:10" ht="24" customHeight="1" x14ac:dyDescent="0.2">
      <c r="A61" s="109"/>
      <c r="B61" s="142"/>
      <c r="C61" s="41"/>
      <c r="D61" s="42"/>
      <c r="E61" s="42"/>
      <c r="F61" s="44"/>
      <c r="G61" s="44"/>
      <c r="H61" s="67" t="str">
        <f t="shared" si="6"/>
        <v/>
      </c>
      <c r="I61" s="41"/>
      <c r="J61" s="51" t="str">
        <f>IF(I61&gt;0,LOOKUP(I61,勘定科目!$B$2:$B$70,勘定科目!$C$2:$C$70),"")</f>
        <v/>
      </c>
    </row>
    <row r="62" spans="1:10" ht="24" customHeight="1" x14ac:dyDescent="0.2">
      <c r="A62" s="109"/>
      <c r="B62" s="142"/>
      <c r="C62" s="41"/>
      <c r="D62" s="42"/>
      <c r="E62" s="42"/>
      <c r="F62" s="44"/>
      <c r="G62" s="44"/>
      <c r="H62" s="67" t="str">
        <f t="shared" si="6"/>
        <v/>
      </c>
      <c r="I62" s="41"/>
      <c r="J62" s="51" t="str">
        <f>IF(I62&gt;0,LOOKUP(I62,勘定科目!$B$2:$B$70,勘定科目!$C$2:$C$70),"")</f>
        <v/>
      </c>
    </row>
    <row r="63" spans="1:10" ht="24" customHeight="1" x14ac:dyDescent="0.2">
      <c r="A63" s="109"/>
      <c r="B63" s="142"/>
      <c r="C63" s="41"/>
      <c r="D63" s="42"/>
      <c r="E63" s="42"/>
      <c r="F63" s="44"/>
      <c r="G63" s="44"/>
      <c r="H63" s="67" t="str">
        <f t="shared" si="6"/>
        <v/>
      </c>
      <c r="I63" s="41"/>
      <c r="J63" s="51" t="str">
        <f>IF(I63&gt;0,LOOKUP(I63,勘定科目!$B$2:$B$70,勘定科目!$C$2:$C$70),"")</f>
        <v/>
      </c>
    </row>
    <row r="64" spans="1:10" ht="24" customHeight="1" x14ac:dyDescent="0.2">
      <c r="A64" s="109"/>
      <c r="B64" s="142"/>
      <c r="C64" s="41"/>
      <c r="D64" s="42"/>
      <c r="E64" s="42"/>
      <c r="F64" s="44"/>
      <c r="G64" s="44"/>
      <c r="H64" s="67" t="str">
        <f t="shared" si="6"/>
        <v/>
      </c>
      <c r="I64" s="41"/>
      <c r="J64" s="51" t="str">
        <f>IF(I64&gt;0,LOOKUP(I64,勘定科目!$B$2:$B$70,勘定科目!$C$2:$C$70),"")</f>
        <v/>
      </c>
    </row>
    <row r="65" spans="1:10" ht="24" customHeight="1" x14ac:dyDescent="0.2">
      <c r="A65" s="109"/>
      <c r="B65" s="142"/>
      <c r="C65" s="41"/>
      <c r="D65" s="42"/>
      <c r="E65" s="42"/>
      <c r="F65" s="44"/>
      <c r="G65" s="44"/>
      <c r="H65" s="67" t="str">
        <f t="shared" si="6"/>
        <v/>
      </c>
      <c r="I65" s="41"/>
      <c r="J65" s="51" t="str">
        <f>IF(I65&gt;0,LOOKUP(I65,勘定科目!$B$2:$B$70,勘定科目!$C$2:$C$70),"")</f>
        <v/>
      </c>
    </row>
    <row r="66" spans="1:10" ht="24" customHeight="1" x14ac:dyDescent="0.2">
      <c r="A66" s="109"/>
      <c r="B66" s="142"/>
      <c r="C66" s="41"/>
      <c r="D66" s="42"/>
      <c r="E66" s="42"/>
      <c r="F66" s="44"/>
      <c r="G66" s="44"/>
      <c r="H66" s="67" t="str">
        <f t="shared" si="6"/>
        <v/>
      </c>
      <c r="I66" s="41"/>
      <c r="J66" s="51" t="str">
        <f>IF(I66&gt;0,LOOKUP(I66,勘定科目!$B$2:$B$70,勘定科目!$C$2:$C$70),"")</f>
        <v/>
      </c>
    </row>
    <row r="67" spans="1:10" ht="24" customHeight="1" x14ac:dyDescent="0.2">
      <c r="A67" s="109"/>
      <c r="B67" s="142"/>
      <c r="C67" s="41"/>
      <c r="D67" s="42"/>
      <c r="E67" s="42"/>
      <c r="F67" s="44"/>
      <c r="G67" s="44"/>
      <c r="H67" s="67" t="str">
        <f t="shared" si="6"/>
        <v/>
      </c>
      <c r="I67" s="41"/>
      <c r="J67" s="51" t="str">
        <f>IF(I67&gt;0,LOOKUP(I67,勘定科目!$B$2:$B$70,勘定科目!$C$2:$C$70),"")</f>
        <v/>
      </c>
    </row>
    <row r="68" spans="1:10" ht="24" customHeight="1" thickBot="1" x14ac:dyDescent="0.25">
      <c r="A68" s="110"/>
      <c r="B68" s="143"/>
      <c r="C68" s="45"/>
      <c r="D68" s="46"/>
      <c r="E68" s="46"/>
      <c r="F68" s="47"/>
      <c r="G68" s="47"/>
      <c r="H68" s="68" t="str">
        <f t="shared" si="6"/>
        <v/>
      </c>
      <c r="I68" s="45"/>
      <c r="J68" s="52" t="str">
        <f>IF(I68&gt;0,LOOKUP(I68,勘定科目!$B$2:$B$70,勘定科目!$C$2:$C$70),"")</f>
        <v/>
      </c>
    </row>
    <row r="69" spans="1:10" ht="24" customHeight="1" thickBot="1" x14ac:dyDescent="0.25">
      <c r="A69" s="99"/>
      <c r="B69" s="100"/>
      <c r="C69" s="100"/>
      <c r="D69" s="101"/>
      <c r="E69" s="48" t="s">
        <v>61</v>
      </c>
      <c r="F69" s="69">
        <f>SUM(F42:F68)</f>
        <v>0</v>
      </c>
      <c r="G69" s="69">
        <f>SUM(G42:G68)</f>
        <v>0</v>
      </c>
      <c r="H69" s="69">
        <f>F69-G69+H41</f>
        <v>9000</v>
      </c>
      <c r="I69" s="102"/>
      <c r="J69" s="103"/>
    </row>
  </sheetData>
  <mergeCells count="38">
    <mergeCell ref="A69:D69"/>
    <mergeCell ref="I69:J69"/>
    <mergeCell ref="B42:B68"/>
    <mergeCell ref="G39:G40"/>
    <mergeCell ref="H39:H40"/>
    <mergeCell ref="I39:I40"/>
    <mergeCell ref="J39:J40"/>
    <mergeCell ref="A41:D41"/>
    <mergeCell ref="A42:A68"/>
    <mergeCell ref="F39:F40"/>
    <mergeCell ref="A35:D35"/>
    <mergeCell ref="A39:B39"/>
    <mergeCell ref="C39:C40"/>
    <mergeCell ref="D39:D40"/>
    <mergeCell ref="E39:E40"/>
    <mergeCell ref="C36:J36"/>
    <mergeCell ref="A7:D7"/>
    <mergeCell ref="K7:M7"/>
    <mergeCell ref="A8:A34"/>
    <mergeCell ref="K18:M18"/>
    <mergeCell ref="G5:G6"/>
    <mergeCell ref="H5:H6"/>
    <mergeCell ref="I5:I6"/>
    <mergeCell ref="J5:J6"/>
    <mergeCell ref="K5:M6"/>
    <mergeCell ref="A5:B5"/>
    <mergeCell ref="C5:C6"/>
    <mergeCell ref="D5:D6"/>
    <mergeCell ref="E5:E6"/>
    <mergeCell ref="F5:F6"/>
    <mergeCell ref="Q5:S6"/>
    <mergeCell ref="T5:V6"/>
    <mergeCell ref="N5:P6"/>
    <mergeCell ref="C1:J1"/>
    <mergeCell ref="K1:V1"/>
    <mergeCell ref="K2:V2"/>
    <mergeCell ref="B3:J3"/>
    <mergeCell ref="K3:V3"/>
  </mergeCells>
  <phoneticPr fontId="2"/>
  <dataValidations count="3">
    <dataValidation imeMode="halfAlpha" allowBlank="1" showInputMessage="1" showErrorMessage="1" sqref="F7:I34 F41:I68" xr:uid="{00000000-0002-0000-0B00-000000000000}"/>
    <dataValidation allowBlank="1" showInputMessage="1" showErrorMessage="1" promptTitle="NO" prompt="INPUT" sqref="J7:J34 J41:J68" xr:uid="{00000000-0002-0000-0B00-000001000000}"/>
    <dataValidation allowBlank="1" showInputMessage="1" showErrorMessage="1" promptTitle="NO" prompt="INPUT_x000a_" sqref="J38" xr:uid="{6591088E-5FDD-4ECA-9A61-D321E5FCDEDC}"/>
  </dataValidations>
  <pageMargins left="0.23622047244094491" right="0.23622047244094491" top="0.74803149606299213" bottom="0.55118110236220474" header="0" footer="0"/>
  <pageSetup paperSize="9" orientation="portrait" horizontalDpi="1200" verticalDpi="120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V69"/>
  <sheetViews>
    <sheetView view="pageLayout" topLeftCell="A58" zoomScaleNormal="100" workbookViewId="0">
      <selection activeCell="A36" sqref="A36:XFD38"/>
    </sheetView>
  </sheetViews>
  <sheetFormatPr defaultColWidth="8.88671875" defaultRowHeight="13.2" x14ac:dyDescent="0.2"/>
  <cols>
    <col min="1" max="1" width="3.44140625" bestFit="1" customWidth="1"/>
    <col min="2" max="2" width="3.6640625" bestFit="1" customWidth="1"/>
    <col min="3" max="3" width="5.44140625" bestFit="1" customWidth="1"/>
    <col min="4" max="4" width="11.5546875" bestFit="1" customWidth="1"/>
    <col min="5" max="5" width="24.44140625" customWidth="1"/>
    <col min="6" max="8" width="11" customWidth="1"/>
    <col min="9" max="9" width="6" customWidth="1"/>
    <col min="10" max="10" width="11.5546875" bestFit="1" customWidth="1"/>
    <col min="11" max="11" width="4.33203125" customWidth="1"/>
    <col min="12" max="13" width="9.109375" customWidth="1"/>
    <col min="14" max="14" width="4.33203125" customWidth="1"/>
    <col min="15" max="16" width="9.109375" customWidth="1"/>
    <col min="17" max="17" width="4.33203125" customWidth="1"/>
    <col min="18" max="18" width="11" customWidth="1"/>
    <col min="19" max="19" width="9.109375" customWidth="1"/>
    <col min="20" max="20" width="4.33203125" customWidth="1"/>
    <col min="21" max="21" width="13.109375" customWidth="1"/>
    <col min="22" max="22" width="9.109375" customWidth="1"/>
  </cols>
  <sheetData>
    <row r="1" spans="1:22" ht="21" x14ac:dyDescent="0.2">
      <c r="A1" s="11"/>
      <c r="B1" s="11"/>
      <c r="C1" s="98" t="s">
        <v>48</v>
      </c>
      <c r="D1" s="98"/>
      <c r="E1" s="98"/>
      <c r="F1" s="98"/>
      <c r="G1" s="98"/>
      <c r="H1" s="98"/>
      <c r="I1" s="98"/>
      <c r="J1" s="98"/>
      <c r="K1" s="134" t="s">
        <v>62</v>
      </c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</row>
    <row r="2" spans="1:22" ht="21" x14ac:dyDescent="0.2">
      <c r="A2" s="11"/>
      <c r="B2" s="11"/>
      <c r="C2" s="11"/>
      <c r="D2" s="12"/>
      <c r="E2" s="12"/>
      <c r="F2" s="12"/>
      <c r="G2" s="12"/>
      <c r="H2" s="12"/>
      <c r="I2" s="11"/>
      <c r="J2" s="11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</row>
    <row r="3" spans="1:22" x14ac:dyDescent="0.2">
      <c r="A3" s="11"/>
      <c r="B3" s="135" t="s">
        <v>102</v>
      </c>
      <c r="C3" s="135"/>
      <c r="D3" s="135"/>
      <c r="E3" s="135"/>
      <c r="F3" s="135"/>
      <c r="G3" s="135"/>
      <c r="H3" s="135"/>
      <c r="I3" s="135"/>
      <c r="J3" s="135"/>
      <c r="K3" s="135" t="s">
        <v>103</v>
      </c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</row>
    <row r="4" spans="1:22" ht="13.8" thickBot="1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</row>
    <row r="5" spans="1:22" ht="13.5" customHeight="1" x14ac:dyDescent="0.2">
      <c r="A5" s="117" t="s">
        <v>49</v>
      </c>
      <c r="B5" s="118"/>
      <c r="C5" s="119" t="s">
        <v>60</v>
      </c>
      <c r="D5" s="120" t="s">
        <v>50</v>
      </c>
      <c r="E5" s="120" t="s">
        <v>51</v>
      </c>
      <c r="F5" s="120" t="s">
        <v>52</v>
      </c>
      <c r="G5" s="120" t="s">
        <v>53</v>
      </c>
      <c r="H5" s="120" t="s">
        <v>54</v>
      </c>
      <c r="I5" s="104" t="s">
        <v>65</v>
      </c>
      <c r="J5" s="138" t="s">
        <v>56</v>
      </c>
      <c r="K5" s="126" t="s">
        <v>26</v>
      </c>
      <c r="L5" s="127"/>
      <c r="M5" s="127"/>
      <c r="N5" s="127" t="s">
        <v>35</v>
      </c>
      <c r="O5" s="127"/>
      <c r="P5" s="136"/>
      <c r="Q5" s="126" t="s">
        <v>34</v>
      </c>
      <c r="R5" s="127"/>
      <c r="S5" s="128"/>
      <c r="T5" s="132" t="s">
        <v>47</v>
      </c>
      <c r="U5" s="127"/>
      <c r="V5" s="128"/>
    </row>
    <row r="6" spans="1:22" ht="13.8" thickBot="1" x14ac:dyDescent="0.25">
      <c r="A6" s="36" t="s">
        <v>57</v>
      </c>
      <c r="B6" s="37" t="s">
        <v>58</v>
      </c>
      <c r="C6" s="114"/>
      <c r="D6" s="116"/>
      <c r="E6" s="116"/>
      <c r="F6" s="116"/>
      <c r="G6" s="116"/>
      <c r="H6" s="116"/>
      <c r="I6" s="105"/>
      <c r="J6" s="139"/>
      <c r="K6" s="129"/>
      <c r="L6" s="130"/>
      <c r="M6" s="130"/>
      <c r="N6" s="130"/>
      <c r="O6" s="130"/>
      <c r="P6" s="137"/>
      <c r="Q6" s="129"/>
      <c r="R6" s="130"/>
      <c r="S6" s="131"/>
      <c r="T6" s="133"/>
      <c r="U6" s="130"/>
      <c r="V6" s="131"/>
    </row>
    <row r="7" spans="1:22" ht="24" x14ac:dyDescent="0.2">
      <c r="A7" s="117"/>
      <c r="B7" s="121"/>
      <c r="C7" s="121"/>
      <c r="D7" s="118"/>
      <c r="E7" s="38" t="s">
        <v>59</v>
      </c>
      <c r="F7" s="39"/>
      <c r="G7" s="39"/>
      <c r="H7" s="66">
        <f>現金出納帳１０月!H35</f>
        <v>15200</v>
      </c>
      <c r="I7" s="40"/>
      <c r="J7" s="61"/>
      <c r="K7" s="123" t="s">
        <v>63</v>
      </c>
      <c r="L7" s="124"/>
      <c r="M7" s="125"/>
      <c r="N7" s="13">
        <v>201</v>
      </c>
      <c r="O7" s="13" t="str">
        <f>IF(LOOKUP(N7,勘定科目!$B$2:$B$70,勘定科目!$C$2:$C$70)=0,"",LOOKUP(N7,勘定科目!$B$2:$B$70,勘定科目!$C$2:$C$70))</f>
        <v>売上</v>
      </c>
      <c r="P7" s="14">
        <f t="shared" ref="P7:P18" si="0">SUMIF($J$8:$J$34,O7,$F$8:$F$34)+SUMIF($J$42:$J$68,O7,$F$42:$F$68)</f>
        <v>0</v>
      </c>
      <c r="Q7" s="15">
        <v>301</v>
      </c>
      <c r="R7" s="13" t="str">
        <f>IF(LOOKUP(Q7,勘定科目!$B$2:$B$70,勘定科目!$C$2:$C$70)=0,"",LOOKUP(Q7,勘定科目!$B$2:$B$70,勘定科目!$C$2:$C$70))</f>
        <v>仕入</v>
      </c>
      <c r="S7" s="16">
        <f t="shared" ref="S7:S32" si="1">SUMIF($J$8:$J$34,R7,$G$8:$G$34)+SUMIF($J$42:$J$68,R7,$G$42:$G$68)</f>
        <v>0</v>
      </c>
      <c r="T7" s="17">
        <v>401</v>
      </c>
      <c r="U7" s="13" t="str">
        <f>IF(LOOKUP(T7,勘定科目!$B$2:$B$70,勘定科目!$C$2:$C$70)=0,"",LOOKUP(T7,勘定科目!$B$2:$B$70,勘定科目!$C$2:$C$70))</f>
        <v>租税公課</v>
      </c>
      <c r="V7" s="18">
        <f t="shared" ref="V7:V27" si="2">SUMIF($J$8:$J$34,U7,$G$8:$G$34)+SUMIF($J$42:$J$68,U7,$G$42:$G$68)</f>
        <v>0</v>
      </c>
    </row>
    <row r="8" spans="1:22" ht="24" customHeight="1" x14ac:dyDescent="0.2">
      <c r="A8" s="108">
        <v>11</v>
      </c>
      <c r="B8" s="54"/>
      <c r="C8" s="41"/>
      <c r="D8" s="42"/>
      <c r="E8" s="43"/>
      <c r="F8" s="44"/>
      <c r="G8" s="44"/>
      <c r="H8" s="67" t="str">
        <f t="shared" ref="H8:H34" si="3">IF(F8-G8&lt;&gt;0,H7+F8-G8,"")</f>
        <v/>
      </c>
      <c r="I8" s="41"/>
      <c r="J8" s="62" t="str">
        <f>IF(I8&gt;0,LOOKUP(I8,勘定科目!$B$2:$B$70,勘定科目!$C$2:$C$70),"")</f>
        <v/>
      </c>
      <c r="K8" s="19">
        <v>101</v>
      </c>
      <c r="L8" s="20" t="str">
        <f>IF(LOOKUP(K8,勘定科目!$B$2:$B$70,勘定科目!$C$2:$C$70)=0,"",LOOKUP(K8,勘定科目!$B$2:$B$70,勘定科目!$C$2:$C$70))</f>
        <v>現金</v>
      </c>
      <c r="M8" s="21">
        <f t="shared" ref="M8:M17" si="4">SUMIF($J$8:$J$34,L8,$F$8:$F$34)+SUMIF($J$42:$J$68,L8,$F$42:$F$68)</f>
        <v>0</v>
      </c>
      <c r="N8" s="20">
        <v>202</v>
      </c>
      <c r="O8" s="20" t="str">
        <f>IF(LOOKUP(N8,勘定科目!$B$2:$B$70,勘定科目!$C$2:$C$70)=0,"",LOOKUP(N8,勘定科目!$B$2:$B$70,勘定科目!$C$2:$C$70))</f>
        <v>売上２</v>
      </c>
      <c r="P8" s="22">
        <f t="shared" si="0"/>
        <v>0</v>
      </c>
      <c r="Q8" s="19">
        <v>302</v>
      </c>
      <c r="R8" s="20" t="str">
        <f>IF(LOOKUP(Q8,勘定科目!$B$2:$B$70,勘定科目!$C$2:$C$70)=0,"",LOOKUP(Q8,勘定科目!$B$2:$B$70,勘定科目!$C$2:$C$70))</f>
        <v>買掛金</v>
      </c>
      <c r="S8" s="23">
        <f t="shared" si="1"/>
        <v>0</v>
      </c>
      <c r="T8" s="24">
        <v>402</v>
      </c>
      <c r="U8" s="20" t="str">
        <f>IF(LOOKUP(T8,勘定科目!$B$2:$B$70,勘定科目!$C$2:$C$70)=0,"",LOOKUP(T8,勘定科目!$B$2:$B$70,勘定科目!$C$2:$C$70))</f>
        <v>種苗費</v>
      </c>
      <c r="V8" s="25">
        <f t="shared" si="2"/>
        <v>0</v>
      </c>
    </row>
    <row r="9" spans="1:22" ht="24" customHeight="1" x14ac:dyDescent="0.2">
      <c r="A9" s="109"/>
      <c r="B9" s="54"/>
      <c r="C9" s="41"/>
      <c r="D9" s="42"/>
      <c r="E9" s="42"/>
      <c r="F9" s="44"/>
      <c r="G9" s="44"/>
      <c r="H9" s="67" t="str">
        <f t="shared" si="3"/>
        <v/>
      </c>
      <c r="I9" s="41"/>
      <c r="J9" s="63" t="str">
        <f>IF(I9&gt;0,LOOKUP(I9,勘定科目!$B$2:$B$70,勘定科目!$C$2:$C$70),"")</f>
        <v/>
      </c>
      <c r="K9" s="19">
        <v>102</v>
      </c>
      <c r="L9" s="20" t="str">
        <f>IF(LOOKUP(K9,勘定科目!$B$2:$B$70,勘定科目!$C$2:$C$70)=0,"",LOOKUP(K9,勘定科目!$B$2:$B$70,勘定科目!$C$2:$C$70))</f>
        <v>当座預金</v>
      </c>
      <c r="M9" s="21">
        <f t="shared" si="4"/>
        <v>0</v>
      </c>
      <c r="N9" s="20">
        <v>203</v>
      </c>
      <c r="O9" s="20" t="str">
        <f>IF(LOOKUP(N9,勘定科目!$B$2:$B$70,勘定科目!$C$2:$C$70)=0,"",LOOKUP(N9,勘定科目!$B$2:$B$70,勘定科目!$C$2:$C$70))</f>
        <v>受取利息</v>
      </c>
      <c r="P9" s="22">
        <f t="shared" si="0"/>
        <v>0</v>
      </c>
      <c r="Q9" s="19">
        <v>303</v>
      </c>
      <c r="R9" s="20" t="str">
        <f>IF(LOOKUP(Q9,勘定科目!$B$2:$B$70,勘定科目!$C$2:$C$70)=0,"",LOOKUP(Q9,勘定科目!$B$2:$B$70,勘定科目!$C$2:$C$70))</f>
        <v>租税公課</v>
      </c>
      <c r="S9" s="23">
        <f t="shared" si="1"/>
        <v>0</v>
      </c>
      <c r="T9" s="24">
        <v>403</v>
      </c>
      <c r="U9" s="20" t="str">
        <f>IF(LOOKUP(T9,勘定科目!$B$2:$B$70,勘定科目!$C$2:$C$70)=0,"",LOOKUP(T9,勘定科目!$B$2:$B$70,勘定科目!$C$2:$C$70))</f>
        <v>素畜費</v>
      </c>
      <c r="V9" s="25">
        <f t="shared" si="2"/>
        <v>0</v>
      </c>
    </row>
    <row r="10" spans="1:22" ht="24" customHeight="1" x14ac:dyDescent="0.2">
      <c r="A10" s="109"/>
      <c r="B10" s="54"/>
      <c r="C10" s="41"/>
      <c r="D10" s="42"/>
      <c r="E10" s="42"/>
      <c r="F10" s="44"/>
      <c r="G10" s="44"/>
      <c r="H10" s="67" t="str">
        <f t="shared" si="3"/>
        <v/>
      </c>
      <c r="I10" s="41"/>
      <c r="J10" s="63" t="str">
        <f>IF(I10&gt;0,LOOKUP(I10,勘定科目!$B$2:$B$70,勘定科目!$C$2:$C$70),"")</f>
        <v/>
      </c>
      <c r="K10" s="19">
        <v>103</v>
      </c>
      <c r="L10" s="20" t="str">
        <f>IF(LOOKUP(K10,勘定科目!$B$2:$B$70,勘定科目!$C$2:$C$70)=0,"",LOOKUP(K10,勘定科目!$B$2:$B$70,勘定科目!$C$2:$C$70))</f>
        <v>普通預金</v>
      </c>
      <c r="M10" s="21">
        <f t="shared" si="4"/>
        <v>0</v>
      </c>
      <c r="N10" s="20">
        <v>204</v>
      </c>
      <c r="O10" s="20" t="str">
        <f>IF(LOOKUP(N10,勘定科目!$B$2:$B$70,勘定科目!$C$2:$C$70)=0,"",LOOKUP(N10,勘定科目!$B$2:$B$70,勘定科目!$C$2:$C$70))</f>
        <v>雑収入</v>
      </c>
      <c r="P10" s="22">
        <f t="shared" si="0"/>
        <v>0</v>
      </c>
      <c r="Q10" s="19">
        <v>304</v>
      </c>
      <c r="R10" s="20" t="str">
        <f>IF(LOOKUP(Q10,勘定科目!$B$2:$B$70,勘定科目!$C$2:$C$70)=0,"",LOOKUP(Q10,勘定科目!$B$2:$B$70,勘定科目!$C$2:$C$70))</f>
        <v>荷造運賃</v>
      </c>
      <c r="S10" s="23">
        <f t="shared" si="1"/>
        <v>0</v>
      </c>
      <c r="T10" s="24">
        <v>404</v>
      </c>
      <c r="U10" s="20" t="str">
        <f>IF(LOOKUP(T10,勘定科目!$B$2:$B$70,勘定科目!$C$2:$C$70)=0,"",LOOKUP(T10,勘定科目!$B$2:$B$70,勘定科目!$C$2:$C$70))</f>
        <v>飼料費</v>
      </c>
      <c r="V10" s="25">
        <f t="shared" si="2"/>
        <v>0</v>
      </c>
    </row>
    <row r="11" spans="1:22" ht="24" customHeight="1" x14ac:dyDescent="0.2">
      <c r="A11" s="109"/>
      <c r="B11" s="54"/>
      <c r="C11" s="41"/>
      <c r="D11" s="42"/>
      <c r="E11" s="42"/>
      <c r="F11" s="44"/>
      <c r="G11" s="44"/>
      <c r="H11" s="67" t="str">
        <f t="shared" si="3"/>
        <v/>
      </c>
      <c r="I11" s="41"/>
      <c r="J11" s="63" t="str">
        <f>IF(I11&gt;0,LOOKUP(I11,勘定科目!$B$2:$B$70,勘定科目!$C$2:$C$70),"")</f>
        <v/>
      </c>
      <c r="K11" s="19">
        <v>104</v>
      </c>
      <c r="L11" s="20" t="str">
        <f>IF(LOOKUP(K11,勘定科目!$B$2:$B$70,勘定科目!$C$2:$C$70)=0,"",LOOKUP(K11,勘定科目!$B$2:$B$70,勘定科目!$C$2:$C$70))</f>
        <v>定期預金</v>
      </c>
      <c r="M11" s="21">
        <f t="shared" si="4"/>
        <v>0</v>
      </c>
      <c r="N11" s="20">
        <v>205</v>
      </c>
      <c r="O11" s="20" t="str">
        <f>IF(LOOKUP(N11,勘定科目!$B$2:$B$70,勘定科目!$C$2:$C$70)=0,"",LOOKUP(N11,勘定科目!$B$2:$B$70,勘定科目!$C$2:$C$70))</f>
        <v>仕入</v>
      </c>
      <c r="P11" s="22">
        <f t="shared" si="0"/>
        <v>0</v>
      </c>
      <c r="Q11" s="19">
        <v>305</v>
      </c>
      <c r="R11" s="20" t="str">
        <f>IF(LOOKUP(Q11,勘定科目!$B$2:$B$70,勘定科目!$C$2:$C$70)=0,"",LOOKUP(Q11,勘定科目!$B$2:$B$70,勘定科目!$C$2:$C$70))</f>
        <v>水道光熱費</v>
      </c>
      <c r="S11" s="23">
        <f t="shared" si="1"/>
        <v>0</v>
      </c>
      <c r="T11" s="24">
        <v>405</v>
      </c>
      <c r="U11" s="20" t="str">
        <f>IF(LOOKUP(T11,勘定科目!$B$2:$B$70,勘定科目!$C$2:$C$70)=0,"",LOOKUP(T11,勘定科目!$B$2:$B$70,勘定科目!$C$2:$C$70))</f>
        <v>農具費</v>
      </c>
      <c r="V11" s="25">
        <f t="shared" si="2"/>
        <v>0</v>
      </c>
    </row>
    <row r="12" spans="1:22" ht="24" customHeight="1" x14ac:dyDescent="0.2">
      <c r="A12" s="109"/>
      <c r="B12" s="54"/>
      <c r="C12" s="41"/>
      <c r="D12" s="42"/>
      <c r="E12" s="42"/>
      <c r="F12" s="44"/>
      <c r="G12" s="44"/>
      <c r="H12" s="67" t="str">
        <f t="shared" si="3"/>
        <v/>
      </c>
      <c r="I12" s="41"/>
      <c r="J12" s="63" t="str">
        <f>IF(I12&gt;0,LOOKUP(I12,勘定科目!$B$2:$B$70,勘定科目!$C$2:$C$70),"")</f>
        <v/>
      </c>
      <c r="K12" s="19">
        <v>105</v>
      </c>
      <c r="L12" s="20" t="str">
        <f>IF(LOOKUP(K12,勘定科目!$B$2:$B$70,勘定科目!$C$2:$C$70)=0,"",LOOKUP(K12,勘定科目!$B$2:$B$70,勘定科目!$C$2:$C$70))</f>
        <v>積立預金</v>
      </c>
      <c r="M12" s="21">
        <f t="shared" si="4"/>
        <v>0</v>
      </c>
      <c r="N12" s="20">
        <v>206</v>
      </c>
      <c r="O12" s="20" t="str">
        <f>IF(LOOKUP(N12,勘定科目!$B$2:$B$70,勘定科目!$C$2:$C$70)=0,"",LOOKUP(N12,勘定科目!$B$2:$B$70,勘定科目!$C$2:$C$70))</f>
        <v>売掛金</v>
      </c>
      <c r="P12" s="22">
        <f t="shared" si="0"/>
        <v>0</v>
      </c>
      <c r="Q12" s="19">
        <v>306</v>
      </c>
      <c r="R12" s="20" t="str">
        <f>IF(LOOKUP(Q12,勘定科目!$B$2:$B$70,勘定科目!$C$2:$C$70)=0,"",LOOKUP(Q12,勘定科目!$B$2:$B$70,勘定科目!$C$2:$C$70))</f>
        <v>旅費交通費</v>
      </c>
      <c r="S12" s="23">
        <f t="shared" si="1"/>
        <v>0</v>
      </c>
      <c r="T12" s="24">
        <v>406</v>
      </c>
      <c r="U12" s="20" t="str">
        <f>IF(LOOKUP(T12,勘定科目!$B$2:$B$70,勘定科目!$C$2:$C$70)=0,"",LOOKUP(T12,勘定科目!$B$2:$B$70,勘定科目!$C$2:$C$70))</f>
        <v>農薬衛生費</v>
      </c>
      <c r="V12" s="25">
        <f t="shared" si="2"/>
        <v>0</v>
      </c>
    </row>
    <row r="13" spans="1:22" ht="24" customHeight="1" x14ac:dyDescent="0.2">
      <c r="A13" s="109"/>
      <c r="B13" s="54"/>
      <c r="C13" s="41"/>
      <c r="D13" s="42"/>
      <c r="E13" s="42"/>
      <c r="F13" s="44"/>
      <c r="G13" s="44"/>
      <c r="H13" s="67" t="str">
        <f t="shared" si="3"/>
        <v/>
      </c>
      <c r="I13" s="41"/>
      <c r="J13" s="63" t="str">
        <f>IF(I13&gt;0,LOOKUP(I13,勘定科目!$B$2:$B$70,勘定科目!$C$2:$C$70),"")</f>
        <v/>
      </c>
      <c r="K13" s="19">
        <v>106</v>
      </c>
      <c r="L13" s="20" t="str">
        <f>IF(LOOKUP(K13,勘定科目!$B$2:$B$70,勘定科目!$C$2:$C$70)=0,"",LOOKUP(K13,勘定科目!$B$2:$B$70,勘定科目!$C$2:$C$70))</f>
        <v/>
      </c>
      <c r="M13" s="21">
        <f t="shared" si="4"/>
        <v>0</v>
      </c>
      <c r="N13" s="20">
        <v>207</v>
      </c>
      <c r="O13" s="20" t="str">
        <f>IF(LOOKUP(N13,勘定科目!$B$2:$B$70,勘定科目!$C$2:$C$70)=0,"",LOOKUP(N13,勘定科目!$B$2:$B$70,勘定科目!$C$2:$C$70))</f>
        <v>事業主借</v>
      </c>
      <c r="P13" s="22">
        <f t="shared" si="0"/>
        <v>0</v>
      </c>
      <c r="Q13" s="19">
        <v>307</v>
      </c>
      <c r="R13" s="20" t="str">
        <f>IF(LOOKUP(Q13,勘定科目!$B$2:$B$70,勘定科目!$C$2:$C$70)=0,"",LOOKUP(Q13,勘定科目!$B$2:$B$70,勘定科目!$C$2:$C$70))</f>
        <v>通信費</v>
      </c>
      <c r="S13" s="23">
        <f t="shared" si="1"/>
        <v>0</v>
      </c>
      <c r="T13" s="24">
        <v>407</v>
      </c>
      <c r="U13" s="20" t="str">
        <f>IF(LOOKUP(T13,勘定科目!$B$2:$B$70,勘定科目!$C$2:$C$70)=0,"",LOOKUP(T13,勘定科目!$B$2:$B$70,勘定科目!$C$2:$C$70))</f>
        <v>諸材料費</v>
      </c>
      <c r="V13" s="25">
        <f t="shared" si="2"/>
        <v>0</v>
      </c>
    </row>
    <row r="14" spans="1:22" ht="24" customHeight="1" x14ac:dyDescent="0.2">
      <c r="A14" s="109"/>
      <c r="B14" s="54"/>
      <c r="C14" s="41"/>
      <c r="D14" s="42"/>
      <c r="E14" s="42"/>
      <c r="F14" s="44"/>
      <c r="G14" s="44"/>
      <c r="H14" s="67" t="str">
        <f t="shared" si="3"/>
        <v/>
      </c>
      <c r="I14" s="41"/>
      <c r="J14" s="63" t="str">
        <f>IF(I14&gt;0,LOOKUP(I14,勘定科目!$B$2:$B$70,勘定科目!$C$2:$C$70),"")</f>
        <v/>
      </c>
      <c r="K14" s="19">
        <v>107</v>
      </c>
      <c r="L14" s="20" t="str">
        <f>IF(LOOKUP(K14,勘定科目!$B$2:$B$70,勘定科目!$C$2:$C$70)=0,"",LOOKUP(K14,勘定科目!$B$2:$B$70,勘定科目!$C$2:$C$70))</f>
        <v/>
      </c>
      <c r="M14" s="21">
        <f t="shared" si="4"/>
        <v>0</v>
      </c>
      <c r="N14" s="20">
        <v>208</v>
      </c>
      <c r="O14" s="20" t="str">
        <f>IF(LOOKUP(N14,勘定科目!$B$2:$B$70,勘定科目!$C$2:$C$70)=0,"",LOOKUP(N14,勘定科目!$B$2:$B$70,勘定科目!$C$2:$C$70))</f>
        <v>預金引出</v>
      </c>
      <c r="P14" s="22">
        <f t="shared" si="0"/>
        <v>0</v>
      </c>
      <c r="Q14" s="19">
        <v>308</v>
      </c>
      <c r="R14" s="20" t="str">
        <f>IF(LOOKUP(Q14,勘定科目!$B$2:$B$70,勘定科目!$C$2:$C$70)=0,"",LOOKUP(Q14,勘定科目!$B$2:$B$70,勘定科目!$C$2:$C$70))</f>
        <v>広告宣伝費</v>
      </c>
      <c r="S14" s="23">
        <f t="shared" si="1"/>
        <v>0</v>
      </c>
      <c r="T14" s="24">
        <v>408</v>
      </c>
      <c r="U14" s="20" t="str">
        <f>IF(LOOKUP(T14,勘定科目!$B$2:$B$70,勘定科目!$C$2:$C$70)=0,"",LOOKUP(T14,勘定科目!$B$2:$B$70,勘定科目!$C$2:$C$70))</f>
        <v>修繕費</v>
      </c>
      <c r="V14" s="25">
        <f t="shared" si="2"/>
        <v>0</v>
      </c>
    </row>
    <row r="15" spans="1:22" ht="24" customHeight="1" x14ac:dyDescent="0.2">
      <c r="A15" s="109"/>
      <c r="B15" s="54"/>
      <c r="C15" s="41"/>
      <c r="D15" s="42"/>
      <c r="E15" s="42"/>
      <c r="F15" s="44"/>
      <c r="G15" s="44"/>
      <c r="H15" s="67" t="str">
        <f t="shared" si="3"/>
        <v/>
      </c>
      <c r="I15" s="41"/>
      <c r="J15" s="63" t="str">
        <f>IF(I15&gt;0,LOOKUP(I15,勘定科目!$B$2:$B$70,勘定科目!$C$2:$C$70),"")</f>
        <v/>
      </c>
      <c r="K15" s="19">
        <v>108</v>
      </c>
      <c r="L15" s="20" t="str">
        <f>IF(LOOKUP(K15,勘定科目!$B$2:$B$70,勘定科目!$C$2:$C$70)=0,"",LOOKUP(K15,勘定科目!$B$2:$B$70,勘定科目!$C$2:$C$70))</f>
        <v/>
      </c>
      <c r="M15" s="21">
        <f t="shared" si="4"/>
        <v>0</v>
      </c>
      <c r="N15" s="20">
        <v>209</v>
      </c>
      <c r="O15" s="20" t="str">
        <f>IF(LOOKUP(N15,勘定科目!$B$2:$B$70,勘定科目!$C$2:$C$70)=0,"",LOOKUP(N15,勘定科目!$B$2:$B$70,勘定科目!$C$2:$C$70))</f>
        <v/>
      </c>
      <c r="P15" s="22">
        <f t="shared" si="0"/>
        <v>0</v>
      </c>
      <c r="Q15" s="19">
        <v>309</v>
      </c>
      <c r="R15" s="20" t="str">
        <f>IF(LOOKUP(Q15,勘定科目!$B$2:$B$70,勘定科目!$C$2:$C$70)=0,"",LOOKUP(Q15,勘定科目!$B$2:$B$70,勘定科目!$C$2:$C$70))</f>
        <v>接待交際費</v>
      </c>
      <c r="S15" s="23">
        <f t="shared" si="1"/>
        <v>0</v>
      </c>
      <c r="T15" s="24">
        <v>409</v>
      </c>
      <c r="U15" s="20" t="str">
        <f>IF(LOOKUP(T15,勘定科目!$B$2:$B$70,勘定科目!$C$2:$C$70)=0,"",LOOKUP(T15,勘定科目!$B$2:$B$70,勘定科目!$C$2:$C$70))</f>
        <v>動力光熱費</v>
      </c>
      <c r="V15" s="25">
        <f t="shared" si="2"/>
        <v>0</v>
      </c>
    </row>
    <row r="16" spans="1:22" ht="24" customHeight="1" x14ac:dyDescent="0.2">
      <c r="A16" s="109"/>
      <c r="B16" s="54"/>
      <c r="C16" s="41"/>
      <c r="D16" s="42"/>
      <c r="E16" s="42"/>
      <c r="F16" s="44"/>
      <c r="G16" s="44"/>
      <c r="H16" s="67" t="str">
        <f t="shared" si="3"/>
        <v/>
      </c>
      <c r="I16" s="41"/>
      <c r="J16" s="63" t="str">
        <f>IF(I16&gt;0,LOOKUP(I16,勘定科目!$B$2:$B$70,勘定科目!$C$2:$C$70),"")</f>
        <v/>
      </c>
      <c r="K16" s="19">
        <v>109</v>
      </c>
      <c r="L16" s="20" t="str">
        <f>IF(LOOKUP(K16,勘定科目!$B$2:$B$70,勘定科目!$C$2:$C$70)=0,"",LOOKUP(K16,勘定科目!$B$2:$B$70,勘定科目!$C$2:$C$70))</f>
        <v/>
      </c>
      <c r="M16" s="21">
        <f t="shared" si="4"/>
        <v>0</v>
      </c>
      <c r="N16" s="20">
        <v>210</v>
      </c>
      <c r="O16" s="20" t="str">
        <f>IF(LOOKUP(N16,勘定科目!$B$2:$B$70,勘定科目!$C$2:$C$70)=0,"",LOOKUP(N16,勘定科目!$B$2:$B$70,勘定科目!$C$2:$C$70))</f>
        <v/>
      </c>
      <c r="P16" s="22">
        <f t="shared" si="0"/>
        <v>0</v>
      </c>
      <c r="Q16" s="19">
        <v>310</v>
      </c>
      <c r="R16" s="20" t="str">
        <f>IF(LOOKUP(Q16,勘定科目!$B$2:$B$70,勘定科目!$C$2:$C$70)=0,"",LOOKUP(Q16,勘定科目!$B$2:$B$70,勘定科目!$C$2:$C$70))</f>
        <v>損害保険料</v>
      </c>
      <c r="S16" s="23">
        <f t="shared" si="1"/>
        <v>0</v>
      </c>
      <c r="T16" s="24">
        <v>410</v>
      </c>
      <c r="U16" s="20" t="str">
        <f>IF(LOOKUP(T16,勘定科目!$B$2:$B$70,勘定科目!$C$2:$C$70)=0,"",LOOKUP(T16,勘定科目!$B$2:$B$70,勘定科目!$C$2:$C$70))</f>
        <v>原材料仕入高</v>
      </c>
      <c r="V16" s="25">
        <f t="shared" si="2"/>
        <v>0</v>
      </c>
    </row>
    <row r="17" spans="1:22" ht="24" customHeight="1" thickBot="1" x14ac:dyDescent="0.25">
      <c r="A17" s="109"/>
      <c r="B17" s="54"/>
      <c r="C17" s="41"/>
      <c r="D17" s="42"/>
      <c r="E17" s="42"/>
      <c r="F17" s="44"/>
      <c r="G17" s="44"/>
      <c r="H17" s="67" t="str">
        <f t="shared" si="3"/>
        <v/>
      </c>
      <c r="I17" s="41"/>
      <c r="J17" s="63" t="str">
        <f>IF(I17&gt;0,LOOKUP(I17,勘定科目!$B$2:$B$70,勘定科目!$C$2:$C$70),"")</f>
        <v/>
      </c>
      <c r="K17" s="26">
        <v>110</v>
      </c>
      <c r="L17" s="27" t="str">
        <f>IF(LOOKUP(K17,勘定科目!$B$2:$B$70,勘定科目!$C$2:$C$70)=0,"",LOOKUP(K17,勘定科目!$B$2:$B$70,勘定科目!$C$2:$C$70))</f>
        <v/>
      </c>
      <c r="M17" s="28">
        <f t="shared" si="4"/>
        <v>0</v>
      </c>
      <c r="N17" s="20">
        <v>211</v>
      </c>
      <c r="O17" s="20" t="str">
        <f>IF(LOOKUP(N17,勘定科目!$B$2:$B$70,勘定科目!$C$2:$C$70)=0,"",LOOKUP(N17,勘定科目!$B$2:$B$70,勘定科目!$C$2:$C$70))</f>
        <v/>
      </c>
      <c r="P17" s="22">
        <f t="shared" si="0"/>
        <v>0</v>
      </c>
      <c r="Q17" s="19">
        <v>311</v>
      </c>
      <c r="R17" s="20" t="str">
        <f>IF(LOOKUP(Q17,勘定科目!$B$2:$B$70,勘定科目!$C$2:$C$70)=0,"",LOOKUP(Q17,勘定科目!$B$2:$B$70,勘定科目!$C$2:$C$70))</f>
        <v>修繕費</v>
      </c>
      <c r="S17" s="23">
        <f t="shared" si="1"/>
        <v>0</v>
      </c>
      <c r="T17" s="24">
        <v>411</v>
      </c>
      <c r="U17" s="20" t="str">
        <f>IF(LOOKUP(T17,勘定科目!$B$2:$B$70,勘定科目!$C$2:$C$70)=0,"",LOOKUP(T17,勘定科目!$B$2:$B$70,勘定科目!$C$2:$C$70))</f>
        <v>外注工賃</v>
      </c>
      <c r="V17" s="25">
        <f t="shared" si="2"/>
        <v>0</v>
      </c>
    </row>
    <row r="18" spans="1:22" ht="24" customHeight="1" x14ac:dyDescent="0.2">
      <c r="A18" s="109"/>
      <c r="B18" s="54"/>
      <c r="C18" s="41"/>
      <c r="D18" s="42"/>
      <c r="E18" s="42"/>
      <c r="F18" s="44"/>
      <c r="G18" s="44"/>
      <c r="H18" s="67" t="str">
        <f t="shared" si="3"/>
        <v/>
      </c>
      <c r="I18" s="41"/>
      <c r="J18" s="63" t="str">
        <f>IF(I18&gt;0,LOOKUP(I18,勘定科目!$B$2:$B$70,勘定科目!$C$2:$C$70),"")</f>
        <v/>
      </c>
      <c r="K18" s="123" t="s">
        <v>64</v>
      </c>
      <c r="L18" s="124"/>
      <c r="M18" s="125"/>
      <c r="N18" s="20">
        <v>212</v>
      </c>
      <c r="O18" s="20" t="str">
        <f>IF(LOOKUP(N18,勘定科目!$B$2:$B$70,勘定科目!$C$2:$C$70)=0,"",LOOKUP(N18,勘定科目!$B$2:$B$70,勘定科目!$C$2:$C$70))</f>
        <v/>
      </c>
      <c r="P18" s="22">
        <f t="shared" si="0"/>
        <v>0</v>
      </c>
      <c r="Q18" s="19">
        <v>312</v>
      </c>
      <c r="R18" s="20" t="str">
        <f>IF(LOOKUP(Q18,勘定科目!$B$2:$B$70,勘定科目!$C$2:$C$70)=0,"",LOOKUP(Q18,勘定科目!$B$2:$B$70,勘定科目!$C$2:$C$70))</f>
        <v>消耗品費</v>
      </c>
      <c r="S18" s="23">
        <f t="shared" si="1"/>
        <v>0</v>
      </c>
      <c r="T18" s="24">
        <v>412</v>
      </c>
      <c r="U18" s="20" t="str">
        <f>IF(LOOKUP(T18,勘定科目!$B$2:$B$70,勘定科目!$C$2:$C$70)=0,"",LOOKUP(T18,勘定科目!$B$2:$B$70,勘定科目!$C$2:$C$70))</f>
        <v>電力費</v>
      </c>
      <c r="V18" s="25">
        <f t="shared" si="2"/>
        <v>0</v>
      </c>
    </row>
    <row r="19" spans="1:22" ht="24" customHeight="1" x14ac:dyDescent="0.2">
      <c r="A19" s="109"/>
      <c r="B19" s="54"/>
      <c r="C19" s="41"/>
      <c r="D19" s="42"/>
      <c r="E19" s="42"/>
      <c r="F19" s="44"/>
      <c r="G19" s="44"/>
      <c r="H19" s="67" t="str">
        <f t="shared" si="3"/>
        <v/>
      </c>
      <c r="I19" s="41"/>
      <c r="J19" s="63" t="str">
        <f>IF(I19&gt;0,LOOKUP(I19,勘定科目!$B$2:$B$70,勘定科目!$C$2:$C$70),"")</f>
        <v/>
      </c>
      <c r="K19" s="19">
        <v>101</v>
      </c>
      <c r="L19" s="20" t="str">
        <f>IF(LOOKUP(K19,勘定科目!$B$2:$B$70,勘定科目!$C$2:$C$70)=0,"",LOOKUP(K19,勘定科目!$B$2:$B$70,勘定科目!$C$2:$C$70))</f>
        <v>現金</v>
      </c>
      <c r="M19" s="21">
        <f t="shared" ref="M19:M28" si="5">SUMIF($J$8:$J$34,L19,$G$8:$G$34)+SUMIF($J$42:$J$68,L19,$G$42:$G$68)</f>
        <v>0</v>
      </c>
      <c r="N19" s="20"/>
      <c r="O19" s="20"/>
      <c r="P19" s="22"/>
      <c r="Q19" s="19">
        <v>313</v>
      </c>
      <c r="R19" s="20" t="str">
        <f>IF(LOOKUP(Q19,勘定科目!$B$2:$B$70,勘定科目!$C$2:$C$70)=0,"",LOOKUP(Q19,勘定科目!$B$2:$B$70,勘定科目!$C$2:$C$70))</f>
        <v>減価償却費</v>
      </c>
      <c r="S19" s="23">
        <f t="shared" si="1"/>
        <v>0</v>
      </c>
      <c r="T19" s="24">
        <v>413</v>
      </c>
      <c r="U19" s="20" t="str">
        <f>IF(LOOKUP(T19,勘定科目!$B$2:$B$70,勘定科目!$C$2:$C$70)=0,"",LOOKUP(T19,勘定科目!$B$2:$B$70,勘定科目!$C$2:$C$70))</f>
        <v>水道光熱費</v>
      </c>
      <c r="V19" s="25">
        <f t="shared" si="2"/>
        <v>0</v>
      </c>
    </row>
    <row r="20" spans="1:22" ht="24" customHeight="1" x14ac:dyDescent="0.2">
      <c r="A20" s="109"/>
      <c r="B20" s="54"/>
      <c r="C20" s="41"/>
      <c r="D20" s="42"/>
      <c r="E20" s="42"/>
      <c r="F20" s="44"/>
      <c r="G20" s="44"/>
      <c r="H20" s="67" t="str">
        <f t="shared" si="3"/>
        <v/>
      </c>
      <c r="I20" s="41"/>
      <c r="J20" s="63" t="str">
        <f>IF(I20&gt;0,LOOKUP(I20,勘定科目!$B$2:$B$70,勘定科目!$C$2:$C$70),"")</f>
        <v/>
      </c>
      <c r="K20" s="19">
        <v>102</v>
      </c>
      <c r="L20" s="20" t="str">
        <f>IF(LOOKUP(K20,勘定科目!$B$2:$B$70,勘定科目!$C$2:$C$70)=0,"",LOOKUP(K20,勘定科目!$B$2:$B$70,勘定科目!$C$2:$C$70))</f>
        <v>当座預金</v>
      </c>
      <c r="M20" s="21">
        <f t="shared" si="5"/>
        <v>0</v>
      </c>
      <c r="N20" s="20"/>
      <c r="O20" s="20"/>
      <c r="P20" s="22"/>
      <c r="Q20" s="19">
        <v>314</v>
      </c>
      <c r="R20" s="20" t="str">
        <f>IF(LOOKUP(Q20,勘定科目!$B$2:$B$70,勘定科目!$C$2:$C$70)=0,"",LOOKUP(Q20,勘定科目!$B$2:$B$70,勘定科目!$C$2:$C$70))</f>
        <v>福利厚生費</v>
      </c>
      <c r="S20" s="23">
        <f t="shared" si="1"/>
        <v>0</v>
      </c>
      <c r="T20" s="24">
        <v>414</v>
      </c>
      <c r="U20" s="20" t="str">
        <f>IF(LOOKUP(T20,勘定科目!$B$2:$B$70,勘定科目!$C$2:$C$70)=0,"",LOOKUP(T20,勘定科目!$B$2:$B$70,勘定科目!$C$2:$C$70))</f>
        <v>修繕費</v>
      </c>
      <c r="V20" s="25">
        <f t="shared" si="2"/>
        <v>0</v>
      </c>
    </row>
    <row r="21" spans="1:22" ht="24" customHeight="1" x14ac:dyDescent="0.2">
      <c r="A21" s="109"/>
      <c r="B21" s="54"/>
      <c r="C21" s="41"/>
      <c r="D21" s="42"/>
      <c r="E21" s="42"/>
      <c r="F21" s="44"/>
      <c r="G21" s="44"/>
      <c r="H21" s="67" t="str">
        <f t="shared" si="3"/>
        <v/>
      </c>
      <c r="I21" s="41"/>
      <c r="J21" s="63" t="str">
        <f>IF(I21&gt;0,LOOKUP(I21,勘定科目!$B$2:$B$70,勘定科目!$C$2:$C$70),"")</f>
        <v/>
      </c>
      <c r="K21" s="19">
        <v>103</v>
      </c>
      <c r="L21" s="20" t="str">
        <f>IF(LOOKUP(K21,勘定科目!$B$2:$B$70,勘定科目!$C$2:$C$70)=0,"",LOOKUP(K21,勘定科目!$B$2:$B$70,勘定科目!$C$2:$C$70))</f>
        <v>普通預金</v>
      </c>
      <c r="M21" s="21">
        <f t="shared" si="5"/>
        <v>0</v>
      </c>
      <c r="N21" s="20"/>
      <c r="O21" s="20"/>
      <c r="P21" s="22"/>
      <c r="Q21" s="19">
        <v>315</v>
      </c>
      <c r="R21" s="20" t="str">
        <f>IF(LOOKUP(Q21,勘定科目!$B$2:$B$70,勘定科目!$C$2:$C$70)=0,"",LOOKUP(Q21,勘定科目!$B$2:$B$70,勘定科目!$C$2:$C$70))</f>
        <v>給料賃金</v>
      </c>
      <c r="S21" s="23">
        <f t="shared" si="1"/>
        <v>0</v>
      </c>
      <c r="T21" s="24">
        <v>415</v>
      </c>
      <c r="U21" s="20" t="str">
        <f>IF(LOOKUP(T21,勘定科目!$B$2:$B$70,勘定科目!$C$2:$C$70)=0,"",LOOKUP(T21,勘定科目!$B$2:$B$70,勘定科目!$C$2:$C$70))</f>
        <v>減価償却費</v>
      </c>
      <c r="V21" s="25">
        <f t="shared" si="2"/>
        <v>0</v>
      </c>
    </row>
    <row r="22" spans="1:22" ht="24" customHeight="1" x14ac:dyDescent="0.2">
      <c r="A22" s="109"/>
      <c r="B22" s="54"/>
      <c r="C22" s="41"/>
      <c r="D22" s="42"/>
      <c r="E22" s="42"/>
      <c r="F22" s="44"/>
      <c r="G22" s="44"/>
      <c r="H22" s="67" t="str">
        <f t="shared" si="3"/>
        <v/>
      </c>
      <c r="I22" s="41"/>
      <c r="J22" s="63" t="str">
        <f>IF(I22&gt;0,LOOKUP(I22,勘定科目!$B$2:$B$70,勘定科目!$C$2:$C$70),"")</f>
        <v/>
      </c>
      <c r="K22" s="19">
        <v>104</v>
      </c>
      <c r="L22" s="20" t="str">
        <f>IF(LOOKUP(K22,勘定科目!$B$2:$B$70,勘定科目!$C$2:$C$70)=0,"",LOOKUP(K22,勘定科目!$B$2:$B$70,勘定科目!$C$2:$C$70))</f>
        <v>定期預金</v>
      </c>
      <c r="M22" s="21">
        <f t="shared" si="5"/>
        <v>0</v>
      </c>
      <c r="N22" s="20"/>
      <c r="O22" s="20"/>
      <c r="P22" s="22"/>
      <c r="Q22" s="19">
        <v>316</v>
      </c>
      <c r="R22" s="20" t="str">
        <f>IF(LOOKUP(Q22,勘定科目!$B$2:$B$70,勘定科目!$C$2:$C$70)=0,"",LOOKUP(Q22,勘定科目!$B$2:$B$70,勘定科目!$C$2:$C$70))</f>
        <v>外注工賃</v>
      </c>
      <c r="S22" s="23">
        <f t="shared" si="1"/>
        <v>0</v>
      </c>
      <c r="T22" s="24">
        <v>416</v>
      </c>
      <c r="U22" s="20" t="str">
        <f>IF(LOOKUP(T22,勘定科目!$B$2:$B$70,勘定科目!$C$2:$C$70)=0,"",LOOKUP(T22,勘定科目!$B$2:$B$70,勘定科目!$C$2:$C$70))</f>
        <v/>
      </c>
      <c r="V22" s="25">
        <f t="shared" si="2"/>
        <v>0</v>
      </c>
    </row>
    <row r="23" spans="1:22" ht="24" customHeight="1" x14ac:dyDescent="0.2">
      <c r="A23" s="109"/>
      <c r="B23" s="54"/>
      <c r="C23" s="41"/>
      <c r="D23" s="42"/>
      <c r="E23" s="42"/>
      <c r="F23" s="44"/>
      <c r="G23" s="44"/>
      <c r="H23" s="67" t="str">
        <f t="shared" si="3"/>
        <v/>
      </c>
      <c r="I23" s="41"/>
      <c r="J23" s="63" t="str">
        <f>IF(I23&gt;0,LOOKUP(I23,勘定科目!$B$2:$B$70,勘定科目!$C$2:$C$70),"")</f>
        <v/>
      </c>
      <c r="K23" s="19">
        <v>105</v>
      </c>
      <c r="L23" s="20" t="str">
        <f>IF(LOOKUP(K23,勘定科目!$B$2:$B$70,勘定科目!$C$2:$C$70)=0,"",LOOKUP(K23,勘定科目!$B$2:$B$70,勘定科目!$C$2:$C$70))</f>
        <v>積立預金</v>
      </c>
      <c r="M23" s="21">
        <f t="shared" si="5"/>
        <v>0</v>
      </c>
      <c r="N23" s="20"/>
      <c r="O23" s="20"/>
      <c r="P23" s="22"/>
      <c r="Q23" s="19">
        <v>317</v>
      </c>
      <c r="R23" s="20" t="str">
        <f>IF(LOOKUP(Q23,勘定科目!$B$2:$B$70,勘定科目!$C$2:$C$70)=0,"",LOOKUP(Q23,勘定科目!$B$2:$B$70,勘定科目!$C$2:$C$70))</f>
        <v>利子割引料</v>
      </c>
      <c r="S23" s="23">
        <f t="shared" si="1"/>
        <v>0</v>
      </c>
      <c r="T23" s="24">
        <v>417</v>
      </c>
      <c r="U23" s="20" t="str">
        <f>IF(LOOKUP(T23,勘定科目!$B$2:$B$70,勘定科目!$C$2:$C$70)=0,"",LOOKUP(T23,勘定科目!$B$2:$B$70,勘定科目!$C$2:$C$70))</f>
        <v/>
      </c>
      <c r="V23" s="25">
        <f t="shared" si="2"/>
        <v>0</v>
      </c>
    </row>
    <row r="24" spans="1:22" ht="24" customHeight="1" x14ac:dyDescent="0.2">
      <c r="A24" s="109"/>
      <c r="B24" s="54"/>
      <c r="C24" s="41"/>
      <c r="D24" s="42"/>
      <c r="E24" s="42"/>
      <c r="F24" s="44"/>
      <c r="G24" s="44"/>
      <c r="H24" s="67" t="str">
        <f t="shared" si="3"/>
        <v/>
      </c>
      <c r="I24" s="41"/>
      <c r="J24" s="63" t="str">
        <f>IF(I24&gt;0,LOOKUP(I24,勘定科目!$B$2:$B$70,勘定科目!$C$2:$C$70),"")</f>
        <v/>
      </c>
      <c r="K24" s="19">
        <v>106</v>
      </c>
      <c r="L24" s="20" t="str">
        <f>IF(LOOKUP(K24,勘定科目!$B$2:$B$70,勘定科目!$C$2:$C$70)=0,"",LOOKUP(K24,勘定科目!$B$2:$B$70,勘定科目!$C$2:$C$70))</f>
        <v/>
      </c>
      <c r="M24" s="21">
        <f t="shared" si="5"/>
        <v>0</v>
      </c>
      <c r="N24" s="20"/>
      <c r="O24" s="20"/>
      <c r="P24" s="22"/>
      <c r="Q24" s="19">
        <v>318</v>
      </c>
      <c r="R24" s="20" t="str">
        <f>IF(LOOKUP(Q24,勘定科目!$B$2:$B$70,勘定科目!$C$2:$C$70)=0,"",LOOKUP(Q24,勘定科目!$B$2:$B$70,勘定科目!$C$2:$C$70))</f>
        <v>地代家賃</v>
      </c>
      <c r="S24" s="23">
        <f t="shared" si="1"/>
        <v>0</v>
      </c>
      <c r="T24" s="24">
        <v>418</v>
      </c>
      <c r="U24" s="20" t="str">
        <f>IF(LOOKUP(T24,勘定科目!$B$2:$B$70,勘定科目!$C$2:$C$70)=0,"",LOOKUP(T24,勘定科目!$B$2:$B$70,勘定科目!$C$2:$C$70))</f>
        <v/>
      </c>
      <c r="V24" s="25">
        <f t="shared" si="2"/>
        <v>0</v>
      </c>
    </row>
    <row r="25" spans="1:22" ht="24" customHeight="1" x14ac:dyDescent="0.2">
      <c r="A25" s="109"/>
      <c r="B25" s="54"/>
      <c r="C25" s="41"/>
      <c r="D25" s="42"/>
      <c r="E25" s="42"/>
      <c r="F25" s="44"/>
      <c r="G25" s="44"/>
      <c r="H25" s="67" t="str">
        <f t="shared" si="3"/>
        <v/>
      </c>
      <c r="I25" s="41"/>
      <c r="J25" s="63" t="str">
        <f>IF(I25&gt;0,LOOKUP(I25,勘定科目!$B$2:$B$70,勘定科目!$C$2:$C$70),"")</f>
        <v/>
      </c>
      <c r="K25" s="19">
        <v>107</v>
      </c>
      <c r="L25" s="20" t="str">
        <f>IF(LOOKUP(K25,勘定科目!$B$2:$B$70,勘定科目!$C$2:$C$70)=0,"",LOOKUP(K25,勘定科目!$B$2:$B$70,勘定科目!$C$2:$C$70))</f>
        <v/>
      </c>
      <c r="M25" s="21">
        <f t="shared" si="5"/>
        <v>0</v>
      </c>
      <c r="N25" s="20"/>
      <c r="O25" s="20"/>
      <c r="P25" s="22"/>
      <c r="Q25" s="19">
        <v>319</v>
      </c>
      <c r="R25" s="20" t="str">
        <f>IF(LOOKUP(Q25,勘定科目!$B$2:$B$70,勘定科目!$C$2:$C$70)=0,"",LOOKUP(Q25,勘定科目!$B$2:$B$70,勘定科目!$C$2:$C$70))</f>
        <v>貸倒金</v>
      </c>
      <c r="S25" s="23">
        <f t="shared" si="1"/>
        <v>0</v>
      </c>
      <c r="T25" s="24">
        <v>419</v>
      </c>
      <c r="U25" s="20" t="str">
        <f>IF(LOOKUP(T25,勘定科目!$B$2:$B$70,勘定科目!$C$2:$C$70)=0,"",LOOKUP(T25,勘定科目!$B$2:$B$70,勘定科目!$C$2:$C$70))</f>
        <v/>
      </c>
      <c r="V25" s="25">
        <f t="shared" si="2"/>
        <v>0</v>
      </c>
    </row>
    <row r="26" spans="1:22" ht="24" customHeight="1" x14ac:dyDescent="0.2">
      <c r="A26" s="109"/>
      <c r="B26" s="54"/>
      <c r="C26" s="41"/>
      <c r="D26" s="42"/>
      <c r="E26" s="42"/>
      <c r="F26" s="44"/>
      <c r="G26" s="44"/>
      <c r="H26" s="67" t="str">
        <f t="shared" si="3"/>
        <v/>
      </c>
      <c r="I26" s="41"/>
      <c r="J26" s="63" t="str">
        <f>IF(I26&gt;0,LOOKUP(I26,勘定科目!$B$2:$B$70,勘定科目!$C$2:$C$70),"")</f>
        <v/>
      </c>
      <c r="K26" s="19">
        <v>108</v>
      </c>
      <c r="L26" s="20" t="str">
        <f>IF(LOOKUP(K26,勘定科目!$B$2:$B$70,勘定科目!$C$2:$C$70)=0,"",LOOKUP(K26,勘定科目!$B$2:$B$70,勘定科目!$C$2:$C$70))</f>
        <v/>
      </c>
      <c r="M26" s="21">
        <f t="shared" si="5"/>
        <v>0</v>
      </c>
      <c r="N26" s="20"/>
      <c r="O26" s="20"/>
      <c r="P26" s="22"/>
      <c r="Q26" s="19">
        <v>320</v>
      </c>
      <c r="R26" s="20" t="str">
        <f>IF(LOOKUP(Q26,勘定科目!$B$2:$B$70,勘定科目!$C$2:$C$70)=0,"",LOOKUP(Q26,勘定科目!$B$2:$B$70,勘定科目!$C$2:$C$70))</f>
        <v>車両費</v>
      </c>
      <c r="S26" s="23">
        <f t="shared" si="1"/>
        <v>0</v>
      </c>
      <c r="T26" s="24">
        <v>420</v>
      </c>
      <c r="U26" s="20" t="str">
        <f>IF(LOOKUP(T26,勘定科目!$B$2:$B$70,勘定科目!$C$2:$C$70)=0,"",LOOKUP(T26,勘定科目!$B$2:$B$70,勘定科目!$C$2:$C$70))</f>
        <v/>
      </c>
      <c r="V26" s="25">
        <f t="shared" si="2"/>
        <v>0</v>
      </c>
    </row>
    <row r="27" spans="1:22" ht="24" customHeight="1" x14ac:dyDescent="0.2">
      <c r="A27" s="109"/>
      <c r="B27" s="54"/>
      <c r="C27" s="41"/>
      <c r="D27" s="42"/>
      <c r="E27" s="42"/>
      <c r="F27" s="44"/>
      <c r="G27" s="44"/>
      <c r="H27" s="67" t="str">
        <f t="shared" si="3"/>
        <v/>
      </c>
      <c r="I27" s="41"/>
      <c r="J27" s="63" t="str">
        <f>IF(I27&gt;0,LOOKUP(I27,勘定科目!$B$2:$B$70,勘定科目!$C$2:$C$70),"")</f>
        <v/>
      </c>
      <c r="K27" s="19">
        <v>109</v>
      </c>
      <c r="L27" s="20" t="str">
        <f>IF(LOOKUP(K27,勘定科目!$B$2:$B$70,勘定科目!$C$2:$C$70)=0,"",LOOKUP(K27,勘定科目!$B$2:$B$70,勘定科目!$C$2:$C$70))</f>
        <v/>
      </c>
      <c r="M27" s="21">
        <f t="shared" si="5"/>
        <v>0</v>
      </c>
      <c r="N27" s="20"/>
      <c r="O27" s="20"/>
      <c r="P27" s="22"/>
      <c r="Q27" s="19">
        <v>321</v>
      </c>
      <c r="R27" s="20" t="str">
        <f>IF(LOOKUP(Q27,勘定科目!$B$2:$B$70,勘定科目!$C$2:$C$70)=0,"",LOOKUP(Q27,勘定科目!$B$2:$B$70,勘定科目!$C$2:$C$70))</f>
        <v>雑費</v>
      </c>
      <c r="S27" s="23">
        <f t="shared" si="1"/>
        <v>0</v>
      </c>
      <c r="T27" s="24">
        <v>421</v>
      </c>
      <c r="U27" s="20" t="str">
        <f>IF(LOOKUP(T27,勘定科目!$B$2:$B$70,勘定科目!$C$2:$C$70)=0,"",LOOKUP(T27,勘定科目!$B$2:$B$70,勘定科目!$C$2:$C$70))</f>
        <v/>
      </c>
      <c r="V27" s="25">
        <f t="shared" si="2"/>
        <v>0</v>
      </c>
    </row>
    <row r="28" spans="1:22" ht="24" customHeight="1" x14ac:dyDescent="0.2">
      <c r="A28" s="109"/>
      <c r="B28" s="54"/>
      <c r="C28" s="41"/>
      <c r="D28" s="42"/>
      <c r="E28" s="42"/>
      <c r="F28" s="44"/>
      <c r="G28" s="44"/>
      <c r="H28" s="67" t="str">
        <f t="shared" si="3"/>
        <v/>
      </c>
      <c r="I28" s="41"/>
      <c r="J28" s="63" t="str">
        <f>IF(I28&gt;0,LOOKUP(I28,勘定科目!$B$2:$B$70,勘定科目!$C$2:$C$70),"")</f>
        <v/>
      </c>
      <c r="K28" s="19">
        <v>110</v>
      </c>
      <c r="L28" s="20" t="str">
        <f>IF(LOOKUP(K28,勘定科目!$B$2:$B$70,勘定科目!$C$2:$C$70)=0,"",LOOKUP(K28,勘定科目!$B$2:$B$70,勘定科目!$C$2:$C$70))</f>
        <v/>
      </c>
      <c r="M28" s="21">
        <f t="shared" si="5"/>
        <v>0</v>
      </c>
      <c r="N28" s="20"/>
      <c r="O28" s="20"/>
      <c r="P28" s="22"/>
      <c r="Q28" s="19">
        <v>322</v>
      </c>
      <c r="R28" s="20" t="str">
        <f>IF(LOOKUP(Q28,勘定科目!$B$2:$B$70,勘定科目!$C$2:$C$70)=0,"",LOOKUP(Q28,勘定科目!$B$2:$B$70,勘定科目!$C$2:$C$70))</f>
        <v>事業主貸</v>
      </c>
      <c r="S28" s="23">
        <f t="shared" si="1"/>
        <v>0</v>
      </c>
      <c r="T28" s="24"/>
      <c r="U28" s="20"/>
      <c r="V28" s="25"/>
    </row>
    <row r="29" spans="1:22" ht="24" customHeight="1" x14ac:dyDescent="0.2">
      <c r="A29" s="109"/>
      <c r="B29" s="54"/>
      <c r="C29" s="41"/>
      <c r="D29" s="42"/>
      <c r="E29" s="42"/>
      <c r="F29" s="44"/>
      <c r="G29" s="44"/>
      <c r="H29" s="67" t="str">
        <f t="shared" si="3"/>
        <v/>
      </c>
      <c r="I29" s="41"/>
      <c r="J29" s="63" t="str">
        <f>IF(I29&gt;0,LOOKUP(I29,勘定科目!$B$2:$B$70,勘定科目!$C$2:$C$70),"")</f>
        <v/>
      </c>
      <c r="K29" s="19"/>
      <c r="L29" s="20"/>
      <c r="M29" s="21"/>
      <c r="N29" s="20"/>
      <c r="O29" s="20"/>
      <c r="P29" s="22"/>
      <c r="Q29" s="19">
        <v>323</v>
      </c>
      <c r="R29" s="20" t="str">
        <f>IF(LOOKUP(Q29,勘定科目!$B$2:$B$70,勘定科目!$C$2:$C$70)=0,"",LOOKUP(Q29,勘定科目!$B$2:$B$70,勘定科目!$C$2:$C$70))</f>
        <v>リース料</v>
      </c>
      <c r="S29" s="23">
        <f t="shared" si="1"/>
        <v>0</v>
      </c>
      <c r="T29" s="24"/>
      <c r="U29" s="20"/>
      <c r="V29" s="25"/>
    </row>
    <row r="30" spans="1:22" ht="24" customHeight="1" x14ac:dyDescent="0.2">
      <c r="A30" s="109"/>
      <c r="B30" s="54"/>
      <c r="C30" s="41"/>
      <c r="D30" s="42"/>
      <c r="E30" s="42"/>
      <c r="F30" s="44"/>
      <c r="G30" s="44"/>
      <c r="H30" s="67" t="str">
        <f t="shared" si="3"/>
        <v/>
      </c>
      <c r="I30" s="41"/>
      <c r="J30" s="63" t="str">
        <f>IF(I30&gt;0,LOOKUP(I30,勘定科目!$B$2:$B$70,勘定科目!$C$2:$C$70),"")</f>
        <v/>
      </c>
      <c r="K30" s="19"/>
      <c r="L30" s="20"/>
      <c r="M30" s="21"/>
      <c r="N30" s="20"/>
      <c r="O30" s="20"/>
      <c r="P30" s="22"/>
      <c r="Q30" s="19">
        <v>324</v>
      </c>
      <c r="R30" s="20" t="str">
        <f>IF(LOOKUP(Q30,勘定科目!$B$2:$B$70,勘定科目!$C$2:$C$70)=0,"",LOOKUP(Q30,勘定科目!$B$2:$B$70,勘定科目!$C$2:$C$70))</f>
        <v>預金預入</v>
      </c>
      <c r="S30" s="23">
        <f t="shared" si="1"/>
        <v>0</v>
      </c>
      <c r="T30" s="24"/>
      <c r="U30" s="20"/>
      <c r="V30" s="25"/>
    </row>
    <row r="31" spans="1:22" ht="24" customHeight="1" x14ac:dyDescent="0.2">
      <c r="A31" s="109"/>
      <c r="B31" s="54"/>
      <c r="C31" s="41"/>
      <c r="D31" s="42"/>
      <c r="E31" s="42"/>
      <c r="F31" s="44"/>
      <c r="G31" s="44"/>
      <c r="H31" s="67" t="str">
        <f t="shared" si="3"/>
        <v/>
      </c>
      <c r="I31" s="41"/>
      <c r="J31" s="63" t="str">
        <f>IF(I31&gt;0,LOOKUP(I31,勘定科目!$B$2:$B$70,勘定科目!$C$2:$C$70),"")</f>
        <v/>
      </c>
      <c r="K31" s="19"/>
      <c r="L31" s="20"/>
      <c r="M31" s="21"/>
      <c r="N31" s="20"/>
      <c r="O31" s="20"/>
      <c r="P31" s="22"/>
      <c r="Q31" s="19">
        <v>325</v>
      </c>
      <c r="R31" s="20" t="str">
        <f>IF(LOOKUP(Q31,勘定科目!$B$2:$B$70,勘定科目!$C$2:$C$70)=0,"",LOOKUP(Q31,勘定科目!$B$2:$B$70,勘定科目!$C$2:$C$70))</f>
        <v/>
      </c>
      <c r="S31" s="23">
        <f t="shared" si="1"/>
        <v>0</v>
      </c>
      <c r="T31" s="24"/>
      <c r="U31" s="20"/>
      <c r="V31" s="25"/>
    </row>
    <row r="32" spans="1:22" ht="24" customHeight="1" x14ac:dyDescent="0.2">
      <c r="A32" s="109"/>
      <c r="B32" s="54"/>
      <c r="C32" s="41"/>
      <c r="D32" s="42"/>
      <c r="E32" s="42"/>
      <c r="F32" s="44"/>
      <c r="G32" s="44"/>
      <c r="H32" s="67" t="str">
        <f t="shared" si="3"/>
        <v/>
      </c>
      <c r="I32" s="41"/>
      <c r="J32" s="63" t="str">
        <f>IF(I32&gt;0,LOOKUP(I32,勘定科目!$B$2:$B$70,勘定科目!$C$2:$C$70),"")</f>
        <v/>
      </c>
      <c r="K32" s="19"/>
      <c r="L32" s="20"/>
      <c r="M32" s="21"/>
      <c r="N32" s="20"/>
      <c r="O32" s="20"/>
      <c r="P32" s="22"/>
      <c r="Q32" s="19">
        <v>326</v>
      </c>
      <c r="R32" s="20" t="str">
        <f>IF(LOOKUP(Q32,勘定科目!$B$2:$B$70,勘定科目!$C$2:$C$70)=0,"",LOOKUP(Q32,勘定科目!$B$2:$B$70,勘定科目!$C$2:$C$70))</f>
        <v/>
      </c>
      <c r="S32" s="23">
        <f t="shared" si="1"/>
        <v>0</v>
      </c>
      <c r="T32" s="24"/>
      <c r="U32" s="20"/>
      <c r="V32" s="25"/>
    </row>
    <row r="33" spans="1:22" ht="24" customHeight="1" x14ac:dyDescent="0.2">
      <c r="A33" s="109"/>
      <c r="B33" s="54"/>
      <c r="C33" s="41"/>
      <c r="D33" s="42"/>
      <c r="E33" s="42"/>
      <c r="F33" s="44"/>
      <c r="G33" s="44"/>
      <c r="H33" s="67" t="str">
        <f t="shared" si="3"/>
        <v/>
      </c>
      <c r="I33" s="41"/>
      <c r="J33" s="63" t="str">
        <f>IF(I33&gt;0,LOOKUP(I33,勘定科目!$B$2:$B$70,勘定科目!$C$2:$C$70),"")</f>
        <v/>
      </c>
      <c r="K33" s="19"/>
      <c r="L33" s="20"/>
      <c r="M33" s="20"/>
      <c r="N33" s="20"/>
      <c r="O33" s="20"/>
      <c r="P33" s="29"/>
      <c r="Q33" s="19"/>
      <c r="R33" s="20"/>
      <c r="S33" s="30"/>
      <c r="T33" s="24"/>
      <c r="U33" s="20"/>
      <c r="V33" s="31"/>
    </row>
    <row r="34" spans="1:22" ht="24" customHeight="1" thickBot="1" x14ac:dyDescent="0.25">
      <c r="A34" s="110"/>
      <c r="B34" s="76"/>
      <c r="C34" s="45"/>
      <c r="D34" s="46"/>
      <c r="E34" s="46"/>
      <c r="F34" s="47"/>
      <c r="G34" s="47"/>
      <c r="H34" s="68" t="str">
        <f t="shared" si="3"/>
        <v/>
      </c>
      <c r="I34" s="45"/>
      <c r="J34" s="64" t="str">
        <f>IF(I34&gt;0,LOOKUP(I34,勘定科目!$B$2:$B$70,勘定科目!$C$2:$C$70),"")</f>
        <v/>
      </c>
      <c r="K34" s="19"/>
      <c r="L34" s="20"/>
      <c r="M34" s="20"/>
      <c r="N34" s="20"/>
      <c r="O34" s="20"/>
      <c r="P34" s="29"/>
      <c r="Q34" s="19"/>
      <c r="R34" s="20"/>
      <c r="S34" s="30"/>
      <c r="T34" s="24"/>
      <c r="U34" s="20"/>
      <c r="V34" s="31"/>
    </row>
    <row r="35" spans="1:22" ht="24" customHeight="1" thickBot="1" x14ac:dyDescent="0.25">
      <c r="A35" s="99"/>
      <c r="B35" s="140"/>
      <c r="C35" s="100"/>
      <c r="D35" s="101"/>
      <c r="E35" s="48" t="s">
        <v>61</v>
      </c>
      <c r="F35" s="69">
        <f>SUM(F8:F34)</f>
        <v>0</v>
      </c>
      <c r="G35" s="69">
        <f>SUM(G8:G34)</f>
        <v>0</v>
      </c>
      <c r="H35" s="69">
        <f>F35-G35+H7</f>
        <v>15200</v>
      </c>
      <c r="I35" s="70"/>
      <c r="J35" s="65"/>
      <c r="K35" s="26"/>
      <c r="L35" s="27"/>
      <c r="M35" s="27"/>
      <c r="N35" s="27"/>
      <c r="O35" s="27"/>
      <c r="P35" s="32"/>
      <c r="Q35" s="26"/>
      <c r="R35" s="27"/>
      <c r="S35" s="33"/>
      <c r="T35" s="34"/>
      <c r="U35" s="27"/>
      <c r="V35" s="35"/>
    </row>
    <row r="36" spans="1:22" ht="24" customHeight="1" x14ac:dyDescent="0.2">
      <c r="A36" s="86"/>
      <c r="B36" s="86"/>
      <c r="C36" s="98" t="str">
        <f>現金出納帳２月!C36</f>
        <v>銀行勘定帳（○○○○銀行）</v>
      </c>
      <c r="D36" s="98"/>
      <c r="E36" s="98"/>
      <c r="F36" s="98"/>
      <c r="G36" s="98"/>
      <c r="H36" s="98"/>
      <c r="I36" s="98"/>
      <c r="J36" s="98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11"/>
    </row>
    <row r="37" spans="1:22" ht="13.2" customHeight="1" x14ac:dyDescent="0.2">
      <c r="A37" s="86"/>
      <c r="B37" s="86"/>
      <c r="C37" s="12"/>
      <c r="D37" s="12"/>
      <c r="E37" s="12"/>
      <c r="F37" s="12"/>
      <c r="G37" s="12"/>
      <c r="H37" s="12"/>
      <c r="I37" s="12"/>
      <c r="J37" s="12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11"/>
    </row>
    <row r="38" spans="1:22" ht="13.2" customHeight="1" thickBot="1" x14ac:dyDescent="0.25">
      <c r="A38" s="85"/>
      <c r="B38" s="85"/>
      <c r="C38" s="85"/>
      <c r="D38" s="85"/>
      <c r="E38" s="88"/>
      <c r="F38" s="89"/>
      <c r="G38" s="89"/>
      <c r="H38" s="89"/>
      <c r="I38" s="90"/>
      <c r="J38" s="90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11"/>
    </row>
    <row r="39" spans="1:22" ht="24" customHeight="1" x14ac:dyDescent="0.2">
      <c r="A39" s="117" t="s">
        <v>49</v>
      </c>
      <c r="B39" s="118"/>
      <c r="C39" s="119" t="s">
        <v>60</v>
      </c>
      <c r="D39" s="120" t="s">
        <v>50</v>
      </c>
      <c r="E39" s="120" t="s">
        <v>51</v>
      </c>
      <c r="F39" s="120" t="s">
        <v>52</v>
      </c>
      <c r="G39" s="120" t="s">
        <v>53</v>
      </c>
      <c r="H39" s="120" t="s">
        <v>54</v>
      </c>
      <c r="I39" s="119" t="s">
        <v>55</v>
      </c>
      <c r="J39" s="106" t="s">
        <v>56</v>
      </c>
    </row>
    <row r="40" spans="1:22" ht="24" customHeight="1" thickBot="1" x14ac:dyDescent="0.25">
      <c r="A40" s="36" t="s">
        <v>57</v>
      </c>
      <c r="B40" s="37" t="s">
        <v>58</v>
      </c>
      <c r="C40" s="114"/>
      <c r="D40" s="116"/>
      <c r="E40" s="116"/>
      <c r="F40" s="116"/>
      <c r="G40" s="116"/>
      <c r="H40" s="116"/>
      <c r="I40" s="114"/>
      <c r="J40" s="107"/>
    </row>
    <row r="41" spans="1:22" ht="24" customHeight="1" x14ac:dyDescent="0.2">
      <c r="A41" s="117"/>
      <c r="B41" s="121"/>
      <c r="C41" s="121"/>
      <c r="D41" s="118"/>
      <c r="E41" s="38" t="s">
        <v>59</v>
      </c>
      <c r="F41" s="39"/>
      <c r="G41" s="39"/>
      <c r="H41" s="66">
        <f>現金出納帳１０月!H69</f>
        <v>9000</v>
      </c>
      <c r="I41" s="40"/>
      <c r="J41" s="71" t="str">
        <f>IF(I41&gt;0,LOOKUP(I41,勘定科目!$B$2:$B$70,勘定科目!$C$2:$C$70),"")</f>
        <v/>
      </c>
    </row>
    <row r="42" spans="1:22" ht="24" customHeight="1" x14ac:dyDescent="0.2">
      <c r="A42" s="108">
        <v>11</v>
      </c>
      <c r="B42" s="54"/>
      <c r="C42" s="41"/>
      <c r="D42" s="42"/>
      <c r="E42" s="43"/>
      <c r="F42" s="44"/>
      <c r="G42" s="44"/>
      <c r="H42" s="67" t="str">
        <f t="shared" ref="H42:H68" si="6">IF(F42-G42&lt;&gt;0,H41+F42-G42,"")</f>
        <v/>
      </c>
      <c r="I42" s="41"/>
      <c r="J42" s="72" t="str">
        <f>IF(I42&gt;0,LOOKUP(I42,勘定科目!$B$2:$B$70,勘定科目!$C$2:$C$70),"")</f>
        <v/>
      </c>
    </row>
    <row r="43" spans="1:22" ht="24" customHeight="1" x14ac:dyDescent="0.2">
      <c r="A43" s="109"/>
      <c r="B43" s="54"/>
      <c r="C43" s="41"/>
      <c r="D43" s="42"/>
      <c r="E43" s="42"/>
      <c r="F43" s="44"/>
      <c r="G43" s="44"/>
      <c r="H43" s="67" t="str">
        <f t="shared" si="6"/>
        <v/>
      </c>
      <c r="I43" s="41"/>
      <c r="J43" s="73" t="str">
        <f>IF(I43&gt;0,LOOKUP(I43,勘定科目!$B$2:$B$70,勘定科目!$C$2:$C$70),"")</f>
        <v/>
      </c>
    </row>
    <row r="44" spans="1:22" ht="24" customHeight="1" x14ac:dyDescent="0.2">
      <c r="A44" s="109"/>
      <c r="B44" s="54"/>
      <c r="C44" s="41"/>
      <c r="D44" s="42"/>
      <c r="E44" s="42"/>
      <c r="F44" s="44"/>
      <c r="G44" s="44"/>
      <c r="H44" s="67" t="str">
        <f t="shared" si="6"/>
        <v/>
      </c>
      <c r="I44" s="41"/>
      <c r="J44" s="73" t="str">
        <f>IF(I44&gt;0,LOOKUP(I44,勘定科目!$B$2:$B$70,勘定科目!$C$2:$C$70),"")</f>
        <v/>
      </c>
    </row>
    <row r="45" spans="1:22" ht="24" customHeight="1" x14ac:dyDescent="0.2">
      <c r="A45" s="109"/>
      <c r="B45" s="54"/>
      <c r="C45" s="41"/>
      <c r="D45" s="42"/>
      <c r="E45" s="42"/>
      <c r="F45" s="44"/>
      <c r="G45" s="44"/>
      <c r="H45" s="67" t="str">
        <f t="shared" si="6"/>
        <v/>
      </c>
      <c r="I45" s="41"/>
      <c r="J45" s="73" t="str">
        <f>IF(I45&gt;0,LOOKUP(I45,勘定科目!$B$2:$B$70,勘定科目!$C$2:$C$70),"")</f>
        <v/>
      </c>
    </row>
    <row r="46" spans="1:22" ht="24" customHeight="1" x14ac:dyDescent="0.2">
      <c r="A46" s="109"/>
      <c r="B46" s="54"/>
      <c r="C46" s="41"/>
      <c r="D46" s="42"/>
      <c r="E46" s="42"/>
      <c r="F46" s="44"/>
      <c r="G46" s="44"/>
      <c r="H46" s="67" t="str">
        <f t="shared" si="6"/>
        <v/>
      </c>
      <c r="I46" s="41"/>
      <c r="J46" s="73" t="str">
        <f>IF(I46&gt;0,LOOKUP(I46,勘定科目!$B$2:$B$70,勘定科目!$C$2:$C$70),"")</f>
        <v/>
      </c>
    </row>
    <row r="47" spans="1:22" ht="24" customHeight="1" x14ac:dyDescent="0.2">
      <c r="A47" s="109"/>
      <c r="B47" s="54"/>
      <c r="C47" s="41"/>
      <c r="D47" s="42"/>
      <c r="E47" s="42"/>
      <c r="F47" s="44"/>
      <c r="G47" s="44"/>
      <c r="H47" s="67" t="str">
        <f t="shared" si="6"/>
        <v/>
      </c>
      <c r="I47" s="41"/>
      <c r="J47" s="73" t="str">
        <f>IF(I47&gt;0,LOOKUP(I47,勘定科目!$B$2:$B$70,勘定科目!$C$2:$C$70),"")</f>
        <v/>
      </c>
    </row>
    <row r="48" spans="1:22" ht="24" customHeight="1" x14ac:dyDescent="0.2">
      <c r="A48" s="109"/>
      <c r="B48" s="54"/>
      <c r="C48" s="41"/>
      <c r="D48" s="42"/>
      <c r="E48" s="42"/>
      <c r="F48" s="44"/>
      <c r="G48" s="44"/>
      <c r="H48" s="67" t="str">
        <f t="shared" si="6"/>
        <v/>
      </c>
      <c r="I48" s="41"/>
      <c r="J48" s="73" t="str">
        <f>IF(I48&gt;0,LOOKUP(I48,勘定科目!$B$2:$B$70,勘定科目!$C$2:$C$70),"")</f>
        <v/>
      </c>
    </row>
    <row r="49" spans="1:10" ht="24" customHeight="1" x14ac:dyDescent="0.2">
      <c r="A49" s="109"/>
      <c r="B49" s="54"/>
      <c r="C49" s="41"/>
      <c r="D49" s="42"/>
      <c r="E49" s="42"/>
      <c r="F49" s="44"/>
      <c r="G49" s="44"/>
      <c r="H49" s="67" t="str">
        <f t="shared" si="6"/>
        <v/>
      </c>
      <c r="I49" s="41"/>
      <c r="J49" s="73" t="str">
        <f>IF(I49&gt;0,LOOKUP(I49,勘定科目!$B$2:$B$70,勘定科目!$C$2:$C$70),"")</f>
        <v/>
      </c>
    </row>
    <row r="50" spans="1:10" ht="24" customHeight="1" x14ac:dyDescent="0.2">
      <c r="A50" s="109"/>
      <c r="B50" s="54"/>
      <c r="C50" s="41"/>
      <c r="D50" s="42"/>
      <c r="E50" s="42"/>
      <c r="F50" s="44"/>
      <c r="G50" s="44"/>
      <c r="H50" s="67" t="str">
        <f t="shared" si="6"/>
        <v/>
      </c>
      <c r="I50" s="41"/>
      <c r="J50" s="73" t="str">
        <f>IF(I50&gt;0,LOOKUP(I50,勘定科目!$B$2:$B$70,勘定科目!$C$2:$C$70),"")</f>
        <v/>
      </c>
    </row>
    <row r="51" spans="1:10" ht="24" customHeight="1" x14ac:dyDescent="0.2">
      <c r="A51" s="109"/>
      <c r="B51" s="54"/>
      <c r="C51" s="41"/>
      <c r="D51" s="42"/>
      <c r="E51" s="42"/>
      <c r="F51" s="44"/>
      <c r="G51" s="44"/>
      <c r="H51" s="67" t="str">
        <f t="shared" si="6"/>
        <v/>
      </c>
      <c r="I51" s="41"/>
      <c r="J51" s="73" t="str">
        <f>IF(I51&gt;0,LOOKUP(I51,勘定科目!$B$2:$B$70,勘定科目!$C$2:$C$70),"")</f>
        <v/>
      </c>
    </row>
    <row r="52" spans="1:10" ht="24" customHeight="1" x14ac:dyDescent="0.2">
      <c r="A52" s="109"/>
      <c r="B52" s="54"/>
      <c r="C52" s="41"/>
      <c r="D52" s="42"/>
      <c r="E52" s="42"/>
      <c r="F52" s="44"/>
      <c r="G52" s="44"/>
      <c r="H52" s="67" t="str">
        <f t="shared" si="6"/>
        <v/>
      </c>
      <c r="I52" s="41"/>
      <c r="J52" s="73" t="str">
        <f>IF(I52&gt;0,LOOKUP(I52,勘定科目!$B$2:$B$70,勘定科目!$C$2:$C$70),"")</f>
        <v/>
      </c>
    </row>
    <row r="53" spans="1:10" ht="24" customHeight="1" x14ac:dyDescent="0.2">
      <c r="A53" s="109"/>
      <c r="B53" s="54"/>
      <c r="C53" s="41"/>
      <c r="D53" s="42"/>
      <c r="E53" s="42"/>
      <c r="F53" s="44"/>
      <c r="G53" s="44"/>
      <c r="H53" s="67" t="str">
        <f t="shared" si="6"/>
        <v/>
      </c>
      <c r="I53" s="41"/>
      <c r="J53" s="73" t="str">
        <f>IF(I53&gt;0,LOOKUP(I53,勘定科目!$B$2:$B$70,勘定科目!$C$2:$C$70),"")</f>
        <v/>
      </c>
    </row>
    <row r="54" spans="1:10" ht="24" customHeight="1" x14ac:dyDescent="0.2">
      <c r="A54" s="109"/>
      <c r="B54" s="54"/>
      <c r="C54" s="41"/>
      <c r="D54" s="42"/>
      <c r="E54" s="42"/>
      <c r="F54" s="44"/>
      <c r="G54" s="44"/>
      <c r="H54" s="67" t="str">
        <f t="shared" si="6"/>
        <v/>
      </c>
      <c r="I54" s="41"/>
      <c r="J54" s="73" t="str">
        <f>IF(I54&gt;0,LOOKUP(I54,勘定科目!$B$2:$B$70,勘定科目!$C$2:$C$70),"")</f>
        <v/>
      </c>
    </row>
    <row r="55" spans="1:10" ht="24" customHeight="1" x14ac:dyDescent="0.2">
      <c r="A55" s="109"/>
      <c r="B55" s="54"/>
      <c r="C55" s="41"/>
      <c r="D55" s="42"/>
      <c r="E55" s="42"/>
      <c r="F55" s="44"/>
      <c r="G55" s="44"/>
      <c r="H55" s="67" t="str">
        <f t="shared" si="6"/>
        <v/>
      </c>
      <c r="I55" s="41"/>
      <c r="J55" s="73" t="str">
        <f>IF(I55&gt;0,LOOKUP(I55,勘定科目!$B$2:$B$70,勘定科目!$C$2:$C$70),"")</f>
        <v/>
      </c>
    </row>
    <row r="56" spans="1:10" ht="24" customHeight="1" x14ac:dyDescent="0.2">
      <c r="A56" s="109"/>
      <c r="B56" s="54"/>
      <c r="C56" s="41"/>
      <c r="D56" s="42"/>
      <c r="E56" s="42"/>
      <c r="F56" s="44"/>
      <c r="G56" s="44"/>
      <c r="H56" s="67" t="str">
        <f t="shared" si="6"/>
        <v/>
      </c>
      <c r="I56" s="41"/>
      <c r="J56" s="73" t="str">
        <f>IF(I56&gt;0,LOOKUP(I56,勘定科目!$B$2:$B$70,勘定科目!$C$2:$C$70),"")</f>
        <v/>
      </c>
    </row>
    <row r="57" spans="1:10" ht="24" customHeight="1" x14ac:dyDescent="0.2">
      <c r="A57" s="109"/>
      <c r="B57" s="54"/>
      <c r="C57" s="41"/>
      <c r="D57" s="42"/>
      <c r="E57" s="42"/>
      <c r="F57" s="44"/>
      <c r="G57" s="44"/>
      <c r="H57" s="67" t="str">
        <f t="shared" si="6"/>
        <v/>
      </c>
      <c r="I57" s="41"/>
      <c r="J57" s="73" t="str">
        <f>IF(I57&gt;0,LOOKUP(I57,勘定科目!$B$2:$B$70,勘定科目!$C$2:$C$70),"")</f>
        <v/>
      </c>
    </row>
    <row r="58" spans="1:10" ht="24" customHeight="1" x14ac:dyDescent="0.2">
      <c r="A58" s="109"/>
      <c r="B58" s="54"/>
      <c r="C58" s="41"/>
      <c r="D58" s="42"/>
      <c r="E58" s="42"/>
      <c r="F58" s="44"/>
      <c r="G58" s="44"/>
      <c r="H58" s="67" t="str">
        <f t="shared" si="6"/>
        <v/>
      </c>
      <c r="I58" s="41"/>
      <c r="J58" s="73" t="str">
        <f>IF(I58&gt;0,LOOKUP(I58,勘定科目!$B$2:$B$70,勘定科目!$C$2:$C$70),"")</f>
        <v/>
      </c>
    </row>
    <row r="59" spans="1:10" ht="24" customHeight="1" x14ac:dyDescent="0.2">
      <c r="A59" s="109"/>
      <c r="B59" s="54"/>
      <c r="C59" s="41"/>
      <c r="D59" s="42"/>
      <c r="E59" s="42"/>
      <c r="F59" s="44"/>
      <c r="G59" s="44"/>
      <c r="H59" s="67" t="str">
        <f t="shared" si="6"/>
        <v/>
      </c>
      <c r="I59" s="41"/>
      <c r="J59" s="73" t="str">
        <f>IF(I59&gt;0,LOOKUP(I59,勘定科目!$B$2:$B$70,勘定科目!$C$2:$C$70),"")</f>
        <v/>
      </c>
    </row>
    <row r="60" spans="1:10" ht="24" customHeight="1" x14ac:dyDescent="0.2">
      <c r="A60" s="109"/>
      <c r="B60" s="54"/>
      <c r="C60" s="41"/>
      <c r="D60" s="42"/>
      <c r="E60" s="42"/>
      <c r="F60" s="44"/>
      <c r="G60" s="44"/>
      <c r="H60" s="67" t="str">
        <f t="shared" si="6"/>
        <v/>
      </c>
      <c r="I60" s="41"/>
      <c r="J60" s="73" t="str">
        <f>IF(I60&gt;0,LOOKUP(I60,勘定科目!$B$2:$B$70,勘定科目!$C$2:$C$70),"")</f>
        <v/>
      </c>
    </row>
    <row r="61" spans="1:10" ht="24" customHeight="1" x14ac:dyDescent="0.2">
      <c r="A61" s="109"/>
      <c r="B61" s="54"/>
      <c r="C61" s="41"/>
      <c r="D61" s="42"/>
      <c r="E61" s="42"/>
      <c r="F61" s="44"/>
      <c r="G61" s="44"/>
      <c r="H61" s="67" t="str">
        <f t="shared" si="6"/>
        <v/>
      </c>
      <c r="I61" s="41"/>
      <c r="J61" s="73" t="str">
        <f>IF(I61&gt;0,LOOKUP(I61,勘定科目!$B$2:$B$70,勘定科目!$C$2:$C$70),"")</f>
        <v/>
      </c>
    </row>
    <row r="62" spans="1:10" ht="24" customHeight="1" x14ac:dyDescent="0.2">
      <c r="A62" s="109"/>
      <c r="B62" s="54"/>
      <c r="C62" s="41"/>
      <c r="D62" s="42"/>
      <c r="E62" s="42"/>
      <c r="F62" s="44"/>
      <c r="G62" s="44"/>
      <c r="H62" s="67" t="str">
        <f t="shared" si="6"/>
        <v/>
      </c>
      <c r="I62" s="41"/>
      <c r="J62" s="73" t="str">
        <f>IF(I62&gt;0,LOOKUP(I62,勘定科目!$B$2:$B$70,勘定科目!$C$2:$C$70),"")</f>
        <v/>
      </c>
    </row>
    <row r="63" spans="1:10" ht="24" customHeight="1" x14ac:dyDescent="0.2">
      <c r="A63" s="109"/>
      <c r="B63" s="54"/>
      <c r="C63" s="41"/>
      <c r="D63" s="42"/>
      <c r="E63" s="42"/>
      <c r="F63" s="44"/>
      <c r="G63" s="44"/>
      <c r="H63" s="67" t="str">
        <f t="shared" si="6"/>
        <v/>
      </c>
      <c r="I63" s="41"/>
      <c r="J63" s="73" t="str">
        <f>IF(I63&gt;0,LOOKUP(I63,勘定科目!$B$2:$B$70,勘定科目!$C$2:$C$70),"")</f>
        <v/>
      </c>
    </row>
    <row r="64" spans="1:10" ht="24" customHeight="1" x14ac:dyDescent="0.2">
      <c r="A64" s="109"/>
      <c r="B64" s="54"/>
      <c r="C64" s="41"/>
      <c r="D64" s="42"/>
      <c r="E64" s="42"/>
      <c r="F64" s="44"/>
      <c r="G64" s="44"/>
      <c r="H64" s="67" t="str">
        <f t="shared" si="6"/>
        <v/>
      </c>
      <c r="I64" s="41"/>
      <c r="J64" s="73" t="str">
        <f>IF(I64&gt;0,LOOKUP(I64,勘定科目!$B$2:$B$70,勘定科目!$C$2:$C$70),"")</f>
        <v/>
      </c>
    </row>
    <row r="65" spans="1:10" ht="24" customHeight="1" x14ac:dyDescent="0.2">
      <c r="A65" s="109"/>
      <c r="B65" s="54"/>
      <c r="C65" s="41"/>
      <c r="D65" s="42"/>
      <c r="E65" s="42"/>
      <c r="F65" s="44"/>
      <c r="G65" s="44"/>
      <c r="H65" s="67" t="str">
        <f t="shared" si="6"/>
        <v/>
      </c>
      <c r="I65" s="41"/>
      <c r="J65" s="73" t="str">
        <f>IF(I65&gt;0,LOOKUP(I65,勘定科目!$B$2:$B$70,勘定科目!$C$2:$C$70),"")</f>
        <v/>
      </c>
    </row>
    <row r="66" spans="1:10" ht="24" customHeight="1" x14ac:dyDescent="0.2">
      <c r="A66" s="109"/>
      <c r="B66" s="54"/>
      <c r="C66" s="41"/>
      <c r="D66" s="42"/>
      <c r="E66" s="42"/>
      <c r="F66" s="44"/>
      <c r="G66" s="44"/>
      <c r="H66" s="67" t="str">
        <f t="shared" si="6"/>
        <v/>
      </c>
      <c r="I66" s="41"/>
      <c r="J66" s="73" t="str">
        <f>IF(I66&gt;0,LOOKUP(I66,勘定科目!$B$2:$B$70,勘定科目!$C$2:$C$70),"")</f>
        <v/>
      </c>
    </row>
    <row r="67" spans="1:10" ht="24" customHeight="1" x14ac:dyDescent="0.2">
      <c r="A67" s="109"/>
      <c r="B67" s="54"/>
      <c r="C67" s="41"/>
      <c r="D67" s="42"/>
      <c r="E67" s="42"/>
      <c r="F67" s="44"/>
      <c r="G67" s="44"/>
      <c r="H67" s="67" t="str">
        <f t="shared" si="6"/>
        <v/>
      </c>
      <c r="I67" s="41"/>
      <c r="J67" s="73" t="str">
        <f>IF(I67&gt;0,LOOKUP(I67,勘定科目!$B$2:$B$70,勘定科目!$C$2:$C$70),"")</f>
        <v/>
      </c>
    </row>
    <row r="68" spans="1:10" ht="24" customHeight="1" thickBot="1" x14ac:dyDescent="0.25">
      <c r="A68" s="110"/>
      <c r="B68" s="75"/>
      <c r="C68" s="45"/>
      <c r="D68" s="46"/>
      <c r="E68" s="46"/>
      <c r="F68" s="47"/>
      <c r="G68" s="47"/>
      <c r="H68" s="68" t="str">
        <f t="shared" si="6"/>
        <v/>
      </c>
      <c r="I68" s="45"/>
      <c r="J68" s="74" t="str">
        <f>IF(I68&gt;0,LOOKUP(I68,勘定科目!$B$2:$B$70,勘定科目!$C$2:$C$70),"")</f>
        <v/>
      </c>
    </row>
    <row r="69" spans="1:10" ht="24" customHeight="1" thickBot="1" x14ac:dyDescent="0.25">
      <c r="A69" s="99"/>
      <c r="B69" s="100"/>
      <c r="C69" s="100"/>
      <c r="D69" s="101"/>
      <c r="E69" s="48" t="s">
        <v>61</v>
      </c>
      <c r="F69" s="69">
        <f>SUM(F42:F68)</f>
        <v>0</v>
      </c>
      <c r="G69" s="69">
        <f>SUM(G42:G68)</f>
        <v>0</v>
      </c>
      <c r="H69" s="69">
        <f>F69-G69+H41</f>
        <v>9000</v>
      </c>
      <c r="I69" s="102"/>
      <c r="J69" s="103"/>
    </row>
  </sheetData>
  <mergeCells count="37">
    <mergeCell ref="A69:D69"/>
    <mergeCell ref="I69:J69"/>
    <mergeCell ref="G39:G40"/>
    <mergeCell ref="H39:H40"/>
    <mergeCell ref="I39:I40"/>
    <mergeCell ref="J39:J40"/>
    <mergeCell ref="A41:D41"/>
    <mergeCell ref="A42:A68"/>
    <mergeCell ref="F39:F40"/>
    <mergeCell ref="A35:D35"/>
    <mergeCell ref="A39:B39"/>
    <mergeCell ref="C39:C40"/>
    <mergeCell ref="D39:D40"/>
    <mergeCell ref="E39:E40"/>
    <mergeCell ref="C36:J36"/>
    <mergeCell ref="A7:D7"/>
    <mergeCell ref="K7:M7"/>
    <mergeCell ref="A8:A34"/>
    <mergeCell ref="K18:M18"/>
    <mergeCell ref="G5:G6"/>
    <mergeCell ref="H5:H6"/>
    <mergeCell ref="I5:I6"/>
    <mergeCell ref="J5:J6"/>
    <mergeCell ref="K5:M6"/>
    <mergeCell ref="A5:B5"/>
    <mergeCell ref="C5:C6"/>
    <mergeCell ref="D5:D6"/>
    <mergeCell ref="E5:E6"/>
    <mergeCell ref="F5:F6"/>
    <mergeCell ref="Q5:S6"/>
    <mergeCell ref="T5:V6"/>
    <mergeCell ref="N5:P6"/>
    <mergeCell ref="C1:J1"/>
    <mergeCell ref="K1:V1"/>
    <mergeCell ref="K2:V2"/>
    <mergeCell ref="B3:J3"/>
    <mergeCell ref="K3:V3"/>
  </mergeCells>
  <phoneticPr fontId="2"/>
  <dataValidations count="3">
    <dataValidation imeMode="halfAlpha" allowBlank="1" showInputMessage="1" showErrorMessage="1" sqref="F7:I34 F41:I68" xr:uid="{00000000-0002-0000-0C00-000000000000}"/>
    <dataValidation allowBlank="1" showInputMessage="1" showErrorMessage="1" promptTitle="NO" prompt="INPUT" sqref="J7:J34 J41:J68" xr:uid="{00000000-0002-0000-0C00-000001000000}"/>
    <dataValidation allowBlank="1" showInputMessage="1" showErrorMessage="1" promptTitle="NO" prompt="INPUT_x000a_" sqref="J38" xr:uid="{4F53E2D7-55E5-4384-8A4D-435F038708EC}"/>
  </dataValidations>
  <pageMargins left="0.23622047244094491" right="0.23622047244094491" top="0.74803149606299213" bottom="0.55118110236220474" header="0" footer="0"/>
  <pageSetup paperSize="9" orientation="portrait" horizontalDpi="1200" verticalDpi="120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V66"/>
  <sheetViews>
    <sheetView view="pageLayout" topLeftCell="A36" zoomScaleNormal="100" workbookViewId="0">
      <selection activeCell="H39" sqref="H39"/>
    </sheetView>
  </sheetViews>
  <sheetFormatPr defaultColWidth="8.88671875" defaultRowHeight="13.2" x14ac:dyDescent="0.2"/>
  <cols>
    <col min="1" max="1" width="3.6640625" bestFit="1" customWidth="1"/>
    <col min="2" max="2" width="3.44140625" customWidth="1"/>
    <col min="3" max="3" width="5.44140625" bestFit="1" customWidth="1"/>
    <col min="4" max="4" width="11.5546875" bestFit="1" customWidth="1"/>
    <col min="5" max="5" width="24.44140625" customWidth="1"/>
    <col min="6" max="8" width="11" customWidth="1"/>
    <col min="9" max="9" width="6.109375" customWidth="1"/>
    <col min="10" max="10" width="11.5546875" bestFit="1" customWidth="1"/>
    <col min="11" max="11" width="4.33203125" customWidth="1"/>
    <col min="12" max="13" width="9.109375" customWidth="1"/>
    <col min="14" max="14" width="4.33203125" customWidth="1"/>
    <col min="15" max="16" width="9.109375" customWidth="1"/>
    <col min="17" max="17" width="4.33203125" customWidth="1"/>
    <col min="18" max="18" width="11" customWidth="1"/>
    <col min="19" max="19" width="9.109375" customWidth="1"/>
    <col min="20" max="20" width="4.33203125" customWidth="1"/>
    <col min="21" max="21" width="13.109375" customWidth="1"/>
    <col min="22" max="22" width="9.109375" customWidth="1"/>
  </cols>
  <sheetData>
    <row r="1" spans="1:22" ht="21" x14ac:dyDescent="0.2">
      <c r="A1" s="11"/>
      <c r="B1" s="11"/>
      <c r="C1" s="98" t="s">
        <v>48</v>
      </c>
      <c r="D1" s="98"/>
      <c r="E1" s="98"/>
      <c r="F1" s="98"/>
      <c r="G1" s="98"/>
      <c r="H1" s="98"/>
      <c r="I1" s="98"/>
      <c r="J1" s="98"/>
      <c r="K1" s="134" t="s">
        <v>62</v>
      </c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</row>
    <row r="2" spans="1:22" ht="21" x14ac:dyDescent="0.2">
      <c r="A2" s="11"/>
      <c r="B2" s="11"/>
      <c r="C2" s="11"/>
      <c r="D2" s="12"/>
      <c r="E2" s="12"/>
      <c r="F2" s="12"/>
      <c r="G2" s="12"/>
      <c r="H2" s="12"/>
      <c r="I2" s="11"/>
      <c r="J2" s="11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</row>
    <row r="3" spans="1:22" x14ac:dyDescent="0.2">
      <c r="A3" s="11"/>
      <c r="B3" s="135" t="s">
        <v>104</v>
      </c>
      <c r="C3" s="135"/>
      <c r="D3" s="135"/>
      <c r="E3" s="135"/>
      <c r="F3" s="135"/>
      <c r="G3" s="135"/>
      <c r="H3" s="135"/>
      <c r="I3" s="135"/>
      <c r="J3" s="135"/>
      <c r="K3" s="135" t="s">
        <v>105</v>
      </c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</row>
    <row r="4" spans="1:22" ht="13.8" thickBot="1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</row>
    <row r="5" spans="1:22" ht="13.5" customHeight="1" x14ac:dyDescent="0.2">
      <c r="A5" s="117" t="s">
        <v>49</v>
      </c>
      <c r="B5" s="118"/>
      <c r="C5" s="119" t="s">
        <v>60</v>
      </c>
      <c r="D5" s="120" t="s">
        <v>50</v>
      </c>
      <c r="E5" s="120" t="s">
        <v>51</v>
      </c>
      <c r="F5" s="120" t="s">
        <v>52</v>
      </c>
      <c r="G5" s="120" t="s">
        <v>53</v>
      </c>
      <c r="H5" s="120" t="s">
        <v>54</v>
      </c>
      <c r="I5" s="104" t="s">
        <v>65</v>
      </c>
      <c r="J5" s="138" t="s">
        <v>56</v>
      </c>
      <c r="K5" s="126" t="s">
        <v>26</v>
      </c>
      <c r="L5" s="127"/>
      <c r="M5" s="127"/>
      <c r="N5" s="127" t="s">
        <v>35</v>
      </c>
      <c r="O5" s="127"/>
      <c r="P5" s="136"/>
      <c r="Q5" s="126" t="s">
        <v>34</v>
      </c>
      <c r="R5" s="127"/>
      <c r="S5" s="128"/>
      <c r="T5" s="132" t="s">
        <v>47</v>
      </c>
      <c r="U5" s="127"/>
      <c r="V5" s="128"/>
    </row>
    <row r="6" spans="1:22" ht="13.8" thickBot="1" x14ac:dyDescent="0.25">
      <c r="A6" s="36" t="s">
        <v>57</v>
      </c>
      <c r="B6" s="37" t="s">
        <v>58</v>
      </c>
      <c r="C6" s="114"/>
      <c r="D6" s="116"/>
      <c r="E6" s="116"/>
      <c r="F6" s="116"/>
      <c r="G6" s="116"/>
      <c r="H6" s="116"/>
      <c r="I6" s="105"/>
      <c r="J6" s="139"/>
      <c r="K6" s="129"/>
      <c r="L6" s="130"/>
      <c r="M6" s="130"/>
      <c r="N6" s="130"/>
      <c r="O6" s="130"/>
      <c r="P6" s="137"/>
      <c r="Q6" s="129"/>
      <c r="R6" s="130"/>
      <c r="S6" s="131"/>
      <c r="T6" s="133"/>
      <c r="U6" s="130"/>
      <c r="V6" s="131"/>
    </row>
    <row r="7" spans="1:22" ht="24" x14ac:dyDescent="0.2">
      <c r="A7" s="117"/>
      <c r="B7" s="121"/>
      <c r="C7" s="121"/>
      <c r="D7" s="118"/>
      <c r="E7" s="38" t="s">
        <v>59</v>
      </c>
      <c r="F7" s="39"/>
      <c r="G7" s="39"/>
      <c r="H7" s="66">
        <f>現金出納帳１１月!H35</f>
        <v>15200</v>
      </c>
      <c r="I7" s="40"/>
      <c r="J7" s="61"/>
      <c r="K7" s="123" t="s">
        <v>63</v>
      </c>
      <c r="L7" s="124"/>
      <c r="M7" s="125"/>
      <c r="N7" s="13">
        <v>201</v>
      </c>
      <c r="O7" s="13" t="str">
        <f>IF(LOOKUP(N7,勘定科目!$B$2:$B$70,勘定科目!$C$2:$C$70)=0,"",LOOKUP(N7,勘定科目!$B$2:$B$70,勘定科目!$C$2:$C$70))</f>
        <v>売上</v>
      </c>
      <c r="P7" s="14">
        <f t="shared" ref="P7:P18" si="0">SUMIF($J$8:$J$34,O7,$F$8:$F$34)+SUMIF($J$39:$J$65,O7,$F$39:$F$65)</f>
        <v>0</v>
      </c>
      <c r="Q7" s="15">
        <v>301</v>
      </c>
      <c r="R7" s="13" t="str">
        <f>IF(LOOKUP(Q7,勘定科目!$B$2:$B$70,勘定科目!$C$2:$C$70)=0,"",LOOKUP(Q7,勘定科目!$B$2:$B$70,勘定科目!$C$2:$C$70))</f>
        <v>仕入</v>
      </c>
      <c r="S7" s="16">
        <f t="shared" ref="S7:S32" si="1">SUMIF($J$8:$J$34,R7,$G$8:$G$34)+SUMIF($J$39:$J$65,R7,$G$39:$G$65)</f>
        <v>0</v>
      </c>
      <c r="T7" s="17">
        <v>401</v>
      </c>
      <c r="U7" s="13" t="str">
        <f>IF(LOOKUP(T7,勘定科目!$B$2:$B$70,勘定科目!$C$2:$C$70)=0,"",LOOKUP(T7,勘定科目!$B$2:$B$70,勘定科目!$C$2:$C$70))</f>
        <v>租税公課</v>
      </c>
      <c r="V7" s="18">
        <f t="shared" ref="V7:V27" si="2">SUMIF($J$8:$J$34,U7,$G$8:$G$34)+SUMIF($J$39:$J$65,U7,$G$39:$G$65)</f>
        <v>0</v>
      </c>
    </row>
    <row r="8" spans="1:22" ht="24" customHeight="1" x14ac:dyDescent="0.2">
      <c r="A8" s="108">
        <v>12</v>
      </c>
      <c r="B8" s="41"/>
      <c r="C8" s="41"/>
      <c r="D8" s="42"/>
      <c r="E8" s="43"/>
      <c r="F8" s="44"/>
      <c r="G8" s="44"/>
      <c r="H8" s="67" t="str">
        <f t="shared" ref="H8:H34" si="3">IF(F8-G8&lt;&gt;0,H7+F8-G8,"")</f>
        <v/>
      </c>
      <c r="I8" s="41"/>
      <c r="J8" s="62" t="str">
        <f>IF(I8&gt;0,LOOKUP(I8,勘定科目!$B$2:$B$70,勘定科目!$C$2:$C$70),"")</f>
        <v/>
      </c>
      <c r="K8" s="19">
        <v>101</v>
      </c>
      <c r="L8" s="20" t="str">
        <f>IF(LOOKUP(K8,勘定科目!$B$2:$B$70,勘定科目!$C$2:$C$70)=0,"",LOOKUP(K8,勘定科目!$B$2:$B$70,勘定科目!$C$2:$C$70))</f>
        <v>現金</v>
      </c>
      <c r="M8" s="21">
        <f>SUMIF($J$8:$J$34,L8,$F$8:$F$34)+SUMIF($J$39:$J$65,L8,$F$39:$F$65)</f>
        <v>0</v>
      </c>
      <c r="N8" s="20">
        <v>202</v>
      </c>
      <c r="O8" s="20" t="str">
        <f>IF(LOOKUP(N8,勘定科目!$B$2:$B$70,勘定科目!$C$2:$C$70)=0,"",LOOKUP(N8,勘定科目!$B$2:$B$70,勘定科目!$C$2:$C$70))</f>
        <v>売上２</v>
      </c>
      <c r="P8" s="22">
        <f t="shared" si="0"/>
        <v>0</v>
      </c>
      <c r="Q8" s="19">
        <v>302</v>
      </c>
      <c r="R8" s="20" t="str">
        <f>IF(LOOKUP(Q8,勘定科目!$B$2:$B$70,勘定科目!$C$2:$C$70)=0,"",LOOKUP(Q8,勘定科目!$B$2:$B$70,勘定科目!$C$2:$C$70))</f>
        <v>買掛金</v>
      </c>
      <c r="S8" s="23">
        <f t="shared" si="1"/>
        <v>0</v>
      </c>
      <c r="T8" s="24">
        <v>402</v>
      </c>
      <c r="U8" s="20" t="str">
        <f>IF(LOOKUP(T8,勘定科目!$B$2:$B$70,勘定科目!$C$2:$C$70)=0,"",LOOKUP(T8,勘定科目!$B$2:$B$70,勘定科目!$C$2:$C$70))</f>
        <v>種苗費</v>
      </c>
      <c r="V8" s="25">
        <f t="shared" si="2"/>
        <v>0</v>
      </c>
    </row>
    <row r="9" spans="1:22" ht="24" customHeight="1" x14ac:dyDescent="0.2">
      <c r="A9" s="109"/>
      <c r="B9" s="41"/>
      <c r="C9" s="41"/>
      <c r="D9" s="42"/>
      <c r="E9" s="42"/>
      <c r="F9" s="44"/>
      <c r="G9" s="44"/>
      <c r="H9" s="67" t="str">
        <f t="shared" si="3"/>
        <v/>
      </c>
      <c r="I9" s="41"/>
      <c r="J9" s="63" t="str">
        <f>IF(I9&gt;0,LOOKUP(I9,勘定科目!$B$2:$B$70,勘定科目!$C$2:$C$70),"")</f>
        <v/>
      </c>
      <c r="K9" s="19">
        <v>102</v>
      </c>
      <c r="L9" s="20" t="str">
        <f>IF(LOOKUP(K9,勘定科目!$B$2:$B$70,勘定科目!$C$2:$C$70)=0,"",LOOKUP(K9,勘定科目!$B$2:$B$70,勘定科目!$C$2:$C$70))</f>
        <v>当座預金</v>
      </c>
      <c r="M9" s="21">
        <f>SUMIF($J$8:$J$34,L9,$F$8:$F$34)+SUMIF($J$39:$J$65,L9,$F$39:$F$65)</f>
        <v>0</v>
      </c>
      <c r="N9" s="20">
        <v>203</v>
      </c>
      <c r="O9" s="20" t="str">
        <f>IF(LOOKUP(N9,勘定科目!$B$2:$B$70,勘定科目!$C$2:$C$70)=0,"",LOOKUP(N9,勘定科目!$B$2:$B$70,勘定科目!$C$2:$C$70))</f>
        <v>受取利息</v>
      </c>
      <c r="P9" s="22">
        <f t="shared" si="0"/>
        <v>0</v>
      </c>
      <c r="Q9" s="19">
        <v>303</v>
      </c>
      <c r="R9" s="20" t="str">
        <f>IF(LOOKUP(Q9,勘定科目!$B$2:$B$70,勘定科目!$C$2:$C$70)=0,"",LOOKUP(Q9,勘定科目!$B$2:$B$70,勘定科目!$C$2:$C$70))</f>
        <v>租税公課</v>
      </c>
      <c r="S9" s="23">
        <f t="shared" si="1"/>
        <v>0</v>
      </c>
      <c r="T9" s="24">
        <v>403</v>
      </c>
      <c r="U9" s="20" t="str">
        <f>IF(LOOKUP(T9,勘定科目!$B$2:$B$70,勘定科目!$C$2:$C$70)=0,"",LOOKUP(T9,勘定科目!$B$2:$B$70,勘定科目!$C$2:$C$70))</f>
        <v>素畜費</v>
      </c>
      <c r="V9" s="25">
        <f t="shared" si="2"/>
        <v>0</v>
      </c>
    </row>
    <row r="10" spans="1:22" ht="24" customHeight="1" x14ac:dyDescent="0.2">
      <c r="A10" s="109"/>
      <c r="B10" s="41"/>
      <c r="C10" s="41"/>
      <c r="D10" s="42"/>
      <c r="E10" s="42"/>
      <c r="F10" s="44"/>
      <c r="G10" s="44"/>
      <c r="H10" s="67" t="str">
        <f t="shared" si="3"/>
        <v/>
      </c>
      <c r="I10" s="41"/>
      <c r="J10" s="63" t="str">
        <f>IF(I10&gt;0,LOOKUP(I10,勘定科目!$B$2:$B$70,勘定科目!$C$2:$C$70),"")</f>
        <v/>
      </c>
      <c r="K10" s="19">
        <v>103</v>
      </c>
      <c r="L10" s="20" t="str">
        <f>IF(LOOKUP(K10,勘定科目!$B$2:$B$70,勘定科目!$C$2:$C$70)=0,"",LOOKUP(K10,勘定科目!$B$2:$B$70,勘定科目!$C$2:$C$70))</f>
        <v>普通預金</v>
      </c>
      <c r="M10" s="21">
        <f t="shared" ref="M10:M17" si="4">SUMIF($J$8:$J$34,L10,$F$8:$F$34)+SUMIF($J$39:$J$65,L10,$F$39:$F$65)</f>
        <v>0</v>
      </c>
      <c r="N10" s="20">
        <v>204</v>
      </c>
      <c r="O10" s="20" t="str">
        <f>IF(LOOKUP(N10,勘定科目!$B$2:$B$70,勘定科目!$C$2:$C$70)=0,"",LOOKUP(N10,勘定科目!$B$2:$B$70,勘定科目!$C$2:$C$70))</f>
        <v>雑収入</v>
      </c>
      <c r="P10" s="22">
        <f t="shared" si="0"/>
        <v>0</v>
      </c>
      <c r="Q10" s="19">
        <v>304</v>
      </c>
      <c r="R10" s="20" t="str">
        <f>IF(LOOKUP(Q10,勘定科目!$B$2:$B$70,勘定科目!$C$2:$C$70)=0,"",LOOKUP(Q10,勘定科目!$B$2:$B$70,勘定科目!$C$2:$C$70))</f>
        <v>荷造運賃</v>
      </c>
      <c r="S10" s="23">
        <f t="shared" si="1"/>
        <v>0</v>
      </c>
      <c r="T10" s="24">
        <v>404</v>
      </c>
      <c r="U10" s="20" t="str">
        <f>IF(LOOKUP(T10,勘定科目!$B$2:$B$70,勘定科目!$C$2:$C$70)=0,"",LOOKUP(T10,勘定科目!$B$2:$B$70,勘定科目!$C$2:$C$70))</f>
        <v>飼料費</v>
      </c>
      <c r="V10" s="25">
        <f t="shared" si="2"/>
        <v>0</v>
      </c>
    </row>
    <row r="11" spans="1:22" ht="24" customHeight="1" x14ac:dyDescent="0.2">
      <c r="A11" s="109"/>
      <c r="B11" s="41"/>
      <c r="C11" s="41"/>
      <c r="D11" s="42"/>
      <c r="E11" s="42"/>
      <c r="F11" s="44"/>
      <c r="G11" s="44"/>
      <c r="H11" s="67" t="str">
        <f t="shared" si="3"/>
        <v/>
      </c>
      <c r="I11" s="41"/>
      <c r="J11" s="63" t="str">
        <f>IF(I11&gt;0,LOOKUP(I11,勘定科目!$B$2:$B$70,勘定科目!$C$2:$C$70),"")</f>
        <v/>
      </c>
      <c r="K11" s="19">
        <v>104</v>
      </c>
      <c r="L11" s="20" t="str">
        <f>IF(LOOKUP(K11,勘定科目!$B$2:$B$70,勘定科目!$C$2:$C$70)=0,"",LOOKUP(K11,勘定科目!$B$2:$B$70,勘定科目!$C$2:$C$70))</f>
        <v>定期預金</v>
      </c>
      <c r="M11" s="21">
        <f t="shared" si="4"/>
        <v>0</v>
      </c>
      <c r="N11" s="20">
        <v>205</v>
      </c>
      <c r="O11" s="20" t="str">
        <f>IF(LOOKUP(N11,勘定科目!$B$2:$B$70,勘定科目!$C$2:$C$70)=0,"",LOOKUP(N11,勘定科目!$B$2:$B$70,勘定科目!$C$2:$C$70))</f>
        <v>仕入</v>
      </c>
      <c r="P11" s="22">
        <f t="shared" si="0"/>
        <v>0</v>
      </c>
      <c r="Q11" s="19">
        <v>305</v>
      </c>
      <c r="R11" s="20" t="str">
        <f>IF(LOOKUP(Q11,勘定科目!$B$2:$B$70,勘定科目!$C$2:$C$70)=0,"",LOOKUP(Q11,勘定科目!$B$2:$B$70,勘定科目!$C$2:$C$70))</f>
        <v>水道光熱費</v>
      </c>
      <c r="S11" s="23">
        <f t="shared" si="1"/>
        <v>0</v>
      </c>
      <c r="T11" s="24">
        <v>405</v>
      </c>
      <c r="U11" s="20" t="str">
        <f>IF(LOOKUP(T11,勘定科目!$B$2:$B$70,勘定科目!$C$2:$C$70)=0,"",LOOKUP(T11,勘定科目!$B$2:$B$70,勘定科目!$C$2:$C$70))</f>
        <v>農具費</v>
      </c>
      <c r="V11" s="25">
        <f t="shared" si="2"/>
        <v>0</v>
      </c>
    </row>
    <row r="12" spans="1:22" ht="24" customHeight="1" x14ac:dyDescent="0.2">
      <c r="A12" s="109"/>
      <c r="B12" s="41"/>
      <c r="C12" s="41"/>
      <c r="D12" s="42"/>
      <c r="E12" s="42"/>
      <c r="F12" s="44"/>
      <c r="G12" s="44"/>
      <c r="H12" s="67" t="str">
        <f t="shared" si="3"/>
        <v/>
      </c>
      <c r="I12" s="41"/>
      <c r="J12" s="63" t="str">
        <f>IF(I12&gt;0,LOOKUP(I12,勘定科目!$B$2:$B$70,勘定科目!$C$2:$C$70),"")</f>
        <v/>
      </c>
      <c r="K12" s="19">
        <v>105</v>
      </c>
      <c r="L12" s="20" t="str">
        <f>IF(LOOKUP(K12,勘定科目!$B$2:$B$70,勘定科目!$C$2:$C$70)=0,"",LOOKUP(K12,勘定科目!$B$2:$B$70,勘定科目!$C$2:$C$70))</f>
        <v>積立預金</v>
      </c>
      <c r="M12" s="21">
        <f t="shared" si="4"/>
        <v>0</v>
      </c>
      <c r="N12" s="20">
        <v>206</v>
      </c>
      <c r="O12" s="20" t="str">
        <f>IF(LOOKUP(N12,勘定科目!$B$2:$B$70,勘定科目!$C$2:$C$70)=0,"",LOOKUP(N12,勘定科目!$B$2:$B$70,勘定科目!$C$2:$C$70))</f>
        <v>売掛金</v>
      </c>
      <c r="P12" s="22">
        <f t="shared" si="0"/>
        <v>0</v>
      </c>
      <c r="Q12" s="19">
        <v>306</v>
      </c>
      <c r="R12" s="20" t="str">
        <f>IF(LOOKUP(Q12,勘定科目!$B$2:$B$70,勘定科目!$C$2:$C$70)=0,"",LOOKUP(Q12,勘定科目!$B$2:$B$70,勘定科目!$C$2:$C$70))</f>
        <v>旅費交通費</v>
      </c>
      <c r="S12" s="23">
        <f t="shared" si="1"/>
        <v>0</v>
      </c>
      <c r="T12" s="24">
        <v>406</v>
      </c>
      <c r="U12" s="20" t="str">
        <f>IF(LOOKUP(T12,勘定科目!$B$2:$B$70,勘定科目!$C$2:$C$70)=0,"",LOOKUP(T12,勘定科目!$B$2:$B$70,勘定科目!$C$2:$C$70))</f>
        <v>農薬衛生費</v>
      </c>
      <c r="V12" s="25">
        <f t="shared" si="2"/>
        <v>0</v>
      </c>
    </row>
    <row r="13" spans="1:22" ht="24" customHeight="1" x14ac:dyDescent="0.2">
      <c r="A13" s="109"/>
      <c r="B13" s="41"/>
      <c r="C13" s="41"/>
      <c r="D13" s="42"/>
      <c r="E13" s="42"/>
      <c r="F13" s="44"/>
      <c r="G13" s="44"/>
      <c r="H13" s="67" t="str">
        <f t="shared" si="3"/>
        <v/>
      </c>
      <c r="I13" s="41"/>
      <c r="J13" s="63" t="str">
        <f>IF(I13&gt;0,LOOKUP(I13,勘定科目!$B$2:$B$70,勘定科目!$C$2:$C$70),"")</f>
        <v/>
      </c>
      <c r="K13" s="19">
        <v>106</v>
      </c>
      <c r="L13" s="20" t="str">
        <f>IF(LOOKUP(K13,勘定科目!$B$2:$B$70,勘定科目!$C$2:$C$70)=0,"",LOOKUP(K13,勘定科目!$B$2:$B$70,勘定科目!$C$2:$C$70))</f>
        <v/>
      </c>
      <c r="M13" s="21">
        <f t="shared" si="4"/>
        <v>0</v>
      </c>
      <c r="N13" s="20">
        <v>207</v>
      </c>
      <c r="O13" s="20" t="str">
        <f>IF(LOOKUP(N13,勘定科目!$B$2:$B$70,勘定科目!$C$2:$C$70)=0,"",LOOKUP(N13,勘定科目!$B$2:$B$70,勘定科目!$C$2:$C$70))</f>
        <v>事業主借</v>
      </c>
      <c r="P13" s="22">
        <f t="shared" si="0"/>
        <v>0</v>
      </c>
      <c r="Q13" s="19">
        <v>307</v>
      </c>
      <c r="R13" s="20" t="str">
        <f>IF(LOOKUP(Q13,勘定科目!$B$2:$B$70,勘定科目!$C$2:$C$70)=0,"",LOOKUP(Q13,勘定科目!$B$2:$B$70,勘定科目!$C$2:$C$70))</f>
        <v>通信費</v>
      </c>
      <c r="S13" s="23">
        <f t="shared" si="1"/>
        <v>0</v>
      </c>
      <c r="T13" s="24">
        <v>407</v>
      </c>
      <c r="U13" s="20" t="str">
        <f>IF(LOOKUP(T13,勘定科目!$B$2:$B$70,勘定科目!$C$2:$C$70)=0,"",LOOKUP(T13,勘定科目!$B$2:$B$70,勘定科目!$C$2:$C$70))</f>
        <v>諸材料費</v>
      </c>
      <c r="V13" s="25">
        <f t="shared" si="2"/>
        <v>0</v>
      </c>
    </row>
    <row r="14" spans="1:22" ht="24" customHeight="1" x14ac:dyDescent="0.2">
      <c r="A14" s="109"/>
      <c r="B14" s="41"/>
      <c r="C14" s="41"/>
      <c r="D14" s="42"/>
      <c r="E14" s="42"/>
      <c r="F14" s="44"/>
      <c r="G14" s="44"/>
      <c r="H14" s="67" t="str">
        <f t="shared" si="3"/>
        <v/>
      </c>
      <c r="I14" s="41"/>
      <c r="J14" s="63" t="str">
        <f>IF(I14&gt;0,LOOKUP(I14,勘定科目!$B$2:$B$70,勘定科目!$C$2:$C$70),"")</f>
        <v/>
      </c>
      <c r="K14" s="19">
        <v>107</v>
      </c>
      <c r="L14" s="20" t="str">
        <f>IF(LOOKUP(K14,勘定科目!$B$2:$B$70,勘定科目!$C$2:$C$70)=0,"",LOOKUP(K14,勘定科目!$B$2:$B$70,勘定科目!$C$2:$C$70))</f>
        <v/>
      </c>
      <c r="M14" s="21">
        <f t="shared" si="4"/>
        <v>0</v>
      </c>
      <c r="N14" s="20">
        <v>208</v>
      </c>
      <c r="O14" s="20" t="str">
        <f>IF(LOOKUP(N14,勘定科目!$B$2:$B$70,勘定科目!$C$2:$C$70)=0,"",LOOKUP(N14,勘定科目!$B$2:$B$70,勘定科目!$C$2:$C$70))</f>
        <v>預金引出</v>
      </c>
      <c r="P14" s="22">
        <f t="shared" si="0"/>
        <v>0</v>
      </c>
      <c r="Q14" s="19">
        <v>308</v>
      </c>
      <c r="R14" s="20" t="str">
        <f>IF(LOOKUP(Q14,勘定科目!$B$2:$B$70,勘定科目!$C$2:$C$70)=0,"",LOOKUP(Q14,勘定科目!$B$2:$B$70,勘定科目!$C$2:$C$70))</f>
        <v>広告宣伝費</v>
      </c>
      <c r="S14" s="23">
        <f t="shared" si="1"/>
        <v>0</v>
      </c>
      <c r="T14" s="24">
        <v>408</v>
      </c>
      <c r="U14" s="20" t="str">
        <f>IF(LOOKUP(T14,勘定科目!$B$2:$B$70,勘定科目!$C$2:$C$70)=0,"",LOOKUP(T14,勘定科目!$B$2:$B$70,勘定科目!$C$2:$C$70))</f>
        <v>修繕費</v>
      </c>
      <c r="V14" s="25">
        <f t="shared" si="2"/>
        <v>0</v>
      </c>
    </row>
    <row r="15" spans="1:22" ht="24" customHeight="1" x14ac:dyDescent="0.2">
      <c r="A15" s="109"/>
      <c r="B15" s="41"/>
      <c r="C15" s="41"/>
      <c r="D15" s="42"/>
      <c r="E15" s="42"/>
      <c r="F15" s="44"/>
      <c r="G15" s="44"/>
      <c r="H15" s="67" t="str">
        <f t="shared" si="3"/>
        <v/>
      </c>
      <c r="I15" s="41"/>
      <c r="J15" s="63" t="str">
        <f>IF(I15&gt;0,LOOKUP(I15,勘定科目!$B$2:$B$70,勘定科目!$C$2:$C$70),"")</f>
        <v/>
      </c>
      <c r="K15" s="19">
        <v>108</v>
      </c>
      <c r="L15" s="20" t="str">
        <f>IF(LOOKUP(K15,勘定科目!$B$2:$B$70,勘定科目!$C$2:$C$70)=0,"",LOOKUP(K15,勘定科目!$B$2:$B$70,勘定科目!$C$2:$C$70))</f>
        <v/>
      </c>
      <c r="M15" s="21">
        <f t="shared" si="4"/>
        <v>0</v>
      </c>
      <c r="N15" s="20">
        <v>209</v>
      </c>
      <c r="O15" s="20" t="str">
        <f>IF(LOOKUP(N15,勘定科目!$B$2:$B$70,勘定科目!$C$2:$C$70)=0,"",LOOKUP(N15,勘定科目!$B$2:$B$70,勘定科目!$C$2:$C$70))</f>
        <v/>
      </c>
      <c r="P15" s="22">
        <f t="shared" si="0"/>
        <v>0</v>
      </c>
      <c r="Q15" s="19">
        <v>309</v>
      </c>
      <c r="R15" s="20" t="str">
        <f>IF(LOOKUP(Q15,勘定科目!$B$2:$B$70,勘定科目!$C$2:$C$70)=0,"",LOOKUP(Q15,勘定科目!$B$2:$B$70,勘定科目!$C$2:$C$70))</f>
        <v>接待交際費</v>
      </c>
      <c r="S15" s="23">
        <f t="shared" si="1"/>
        <v>0</v>
      </c>
      <c r="T15" s="24">
        <v>409</v>
      </c>
      <c r="U15" s="20" t="str">
        <f>IF(LOOKUP(T15,勘定科目!$B$2:$B$70,勘定科目!$C$2:$C$70)=0,"",LOOKUP(T15,勘定科目!$B$2:$B$70,勘定科目!$C$2:$C$70))</f>
        <v>動力光熱費</v>
      </c>
      <c r="V15" s="25">
        <f t="shared" si="2"/>
        <v>0</v>
      </c>
    </row>
    <row r="16" spans="1:22" ht="24" customHeight="1" x14ac:dyDescent="0.2">
      <c r="A16" s="109"/>
      <c r="B16" s="41"/>
      <c r="C16" s="41"/>
      <c r="D16" s="42"/>
      <c r="E16" s="42"/>
      <c r="F16" s="44"/>
      <c r="G16" s="44"/>
      <c r="H16" s="67" t="str">
        <f t="shared" si="3"/>
        <v/>
      </c>
      <c r="I16" s="41"/>
      <c r="J16" s="63" t="str">
        <f>IF(I16&gt;0,LOOKUP(I16,勘定科目!$B$2:$B$70,勘定科目!$C$2:$C$70),"")</f>
        <v/>
      </c>
      <c r="K16" s="19">
        <v>109</v>
      </c>
      <c r="L16" s="20" t="str">
        <f>IF(LOOKUP(K16,勘定科目!$B$2:$B$70,勘定科目!$C$2:$C$70)=0,"",LOOKUP(K16,勘定科目!$B$2:$B$70,勘定科目!$C$2:$C$70))</f>
        <v/>
      </c>
      <c r="M16" s="21">
        <f t="shared" si="4"/>
        <v>0</v>
      </c>
      <c r="N16" s="20">
        <v>210</v>
      </c>
      <c r="O16" s="20" t="str">
        <f>IF(LOOKUP(N16,勘定科目!$B$2:$B$70,勘定科目!$C$2:$C$70)=0,"",LOOKUP(N16,勘定科目!$B$2:$B$70,勘定科目!$C$2:$C$70))</f>
        <v/>
      </c>
      <c r="P16" s="22">
        <f t="shared" si="0"/>
        <v>0</v>
      </c>
      <c r="Q16" s="19">
        <v>310</v>
      </c>
      <c r="R16" s="20" t="str">
        <f>IF(LOOKUP(Q16,勘定科目!$B$2:$B$70,勘定科目!$C$2:$C$70)=0,"",LOOKUP(Q16,勘定科目!$B$2:$B$70,勘定科目!$C$2:$C$70))</f>
        <v>損害保険料</v>
      </c>
      <c r="S16" s="23">
        <f t="shared" si="1"/>
        <v>0</v>
      </c>
      <c r="T16" s="24">
        <v>410</v>
      </c>
      <c r="U16" s="20" t="str">
        <f>IF(LOOKUP(T16,勘定科目!$B$2:$B$70,勘定科目!$C$2:$C$70)=0,"",LOOKUP(T16,勘定科目!$B$2:$B$70,勘定科目!$C$2:$C$70))</f>
        <v>原材料仕入高</v>
      </c>
      <c r="V16" s="25">
        <f t="shared" si="2"/>
        <v>0</v>
      </c>
    </row>
    <row r="17" spans="1:22" ht="24" customHeight="1" thickBot="1" x14ac:dyDescent="0.25">
      <c r="A17" s="109"/>
      <c r="B17" s="41"/>
      <c r="C17" s="41"/>
      <c r="D17" s="42"/>
      <c r="E17" s="42"/>
      <c r="F17" s="44"/>
      <c r="G17" s="44"/>
      <c r="H17" s="67" t="str">
        <f t="shared" si="3"/>
        <v/>
      </c>
      <c r="I17" s="41"/>
      <c r="J17" s="63" t="str">
        <f>IF(I17&gt;0,LOOKUP(I17,勘定科目!$B$2:$B$70,勘定科目!$C$2:$C$70),"")</f>
        <v/>
      </c>
      <c r="K17" s="26">
        <v>110</v>
      </c>
      <c r="L17" s="27" t="str">
        <f>IF(LOOKUP(K17,勘定科目!$B$2:$B$70,勘定科目!$C$2:$C$70)=0,"",LOOKUP(K17,勘定科目!$B$2:$B$70,勘定科目!$C$2:$C$70))</f>
        <v/>
      </c>
      <c r="M17" s="28">
        <f t="shared" si="4"/>
        <v>0</v>
      </c>
      <c r="N17" s="20">
        <v>211</v>
      </c>
      <c r="O17" s="20" t="str">
        <f>IF(LOOKUP(N17,勘定科目!$B$2:$B$70,勘定科目!$C$2:$C$70)=0,"",LOOKUP(N17,勘定科目!$B$2:$B$70,勘定科目!$C$2:$C$70))</f>
        <v/>
      </c>
      <c r="P17" s="22">
        <f t="shared" si="0"/>
        <v>0</v>
      </c>
      <c r="Q17" s="19">
        <v>311</v>
      </c>
      <c r="R17" s="20" t="str">
        <f>IF(LOOKUP(Q17,勘定科目!$B$2:$B$70,勘定科目!$C$2:$C$70)=0,"",LOOKUP(Q17,勘定科目!$B$2:$B$70,勘定科目!$C$2:$C$70))</f>
        <v>修繕費</v>
      </c>
      <c r="S17" s="23">
        <f t="shared" si="1"/>
        <v>0</v>
      </c>
      <c r="T17" s="24">
        <v>411</v>
      </c>
      <c r="U17" s="20" t="str">
        <f>IF(LOOKUP(T17,勘定科目!$B$2:$B$70,勘定科目!$C$2:$C$70)=0,"",LOOKUP(T17,勘定科目!$B$2:$B$70,勘定科目!$C$2:$C$70))</f>
        <v>外注工賃</v>
      </c>
      <c r="V17" s="25">
        <f t="shared" si="2"/>
        <v>0</v>
      </c>
    </row>
    <row r="18" spans="1:22" ht="24" customHeight="1" x14ac:dyDescent="0.2">
      <c r="A18" s="109"/>
      <c r="B18" s="41"/>
      <c r="C18" s="41"/>
      <c r="D18" s="42"/>
      <c r="E18" s="42"/>
      <c r="F18" s="44"/>
      <c r="G18" s="44"/>
      <c r="H18" s="67" t="str">
        <f t="shared" si="3"/>
        <v/>
      </c>
      <c r="I18" s="41"/>
      <c r="J18" s="63" t="str">
        <f>IF(I18&gt;0,LOOKUP(I18,勘定科目!$B$2:$B$70,勘定科目!$C$2:$C$70),"")</f>
        <v/>
      </c>
      <c r="K18" s="123" t="s">
        <v>64</v>
      </c>
      <c r="L18" s="124"/>
      <c r="M18" s="125"/>
      <c r="N18" s="20">
        <v>212</v>
      </c>
      <c r="O18" s="20" t="str">
        <f>IF(LOOKUP(N18,勘定科目!$B$2:$B$70,勘定科目!$C$2:$C$70)=0,"",LOOKUP(N18,勘定科目!$B$2:$B$70,勘定科目!$C$2:$C$70))</f>
        <v/>
      </c>
      <c r="P18" s="22">
        <f t="shared" si="0"/>
        <v>0</v>
      </c>
      <c r="Q18" s="19">
        <v>312</v>
      </c>
      <c r="R18" s="20" t="str">
        <f>IF(LOOKUP(Q18,勘定科目!$B$2:$B$70,勘定科目!$C$2:$C$70)=0,"",LOOKUP(Q18,勘定科目!$B$2:$B$70,勘定科目!$C$2:$C$70))</f>
        <v>消耗品費</v>
      </c>
      <c r="S18" s="23">
        <f t="shared" si="1"/>
        <v>0</v>
      </c>
      <c r="T18" s="24">
        <v>412</v>
      </c>
      <c r="U18" s="20" t="str">
        <f>IF(LOOKUP(T18,勘定科目!$B$2:$B$70,勘定科目!$C$2:$C$70)=0,"",LOOKUP(T18,勘定科目!$B$2:$B$70,勘定科目!$C$2:$C$70))</f>
        <v>電力費</v>
      </c>
      <c r="V18" s="25">
        <f t="shared" si="2"/>
        <v>0</v>
      </c>
    </row>
    <row r="19" spans="1:22" ht="24" customHeight="1" x14ac:dyDescent="0.2">
      <c r="A19" s="109"/>
      <c r="B19" s="41"/>
      <c r="C19" s="41"/>
      <c r="D19" s="42"/>
      <c r="E19" s="42"/>
      <c r="F19" s="44"/>
      <c r="G19" s="44"/>
      <c r="H19" s="67" t="str">
        <f t="shared" si="3"/>
        <v/>
      </c>
      <c r="I19" s="41"/>
      <c r="J19" s="63" t="str">
        <f>IF(I19&gt;0,LOOKUP(I19,勘定科目!$B$2:$B$70,勘定科目!$C$2:$C$70),"")</f>
        <v/>
      </c>
      <c r="K19" s="19">
        <v>101</v>
      </c>
      <c r="L19" s="20" t="str">
        <f>IF(LOOKUP(K19,勘定科目!$B$2:$B$70,勘定科目!$C$2:$C$70)=0,"",LOOKUP(K19,勘定科目!$B$2:$B$70,勘定科目!$C$2:$C$70))</f>
        <v>現金</v>
      </c>
      <c r="M19" s="21">
        <f>SUMIF($J$8:$J$34,L19,$G$8:$G$34)+SUMIF($J$39:$J$65,L19,$G$39:$G$65)</f>
        <v>0</v>
      </c>
      <c r="N19" s="20"/>
      <c r="O19" s="20"/>
      <c r="P19" s="22"/>
      <c r="Q19" s="19">
        <v>313</v>
      </c>
      <c r="R19" s="20" t="str">
        <f>IF(LOOKUP(Q19,勘定科目!$B$2:$B$70,勘定科目!$C$2:$C$70)=0,"",LOOKUP(Q19,勘定科目!$B$2:$B$70,勘定科目!$C$2:$C$70))</f>
        <v>減価償却費</v>
      </c>
      <c r="S19" s="23">
        <f t="shared" si="1"/>
        <v>0</v>
      </c>
      <c r="T19" s="24">
        <v>413</v>
      </c>
      <c r="U19" s="20" t="str">
        <f>IF(LOOKUP(T19,勘定科目!$B$2:$B$70,勘定科目!$C$2:$C$70)=0,"",LOOKUP(T19,勘定科目!$B$2:$B$70,勘定科目!$C$2:$C$70))</f>
        <v>水道光熱費</v>
      </c>
      <c r="V19" s="25">
        <f t="shared" si="2"/>
        <v>0</v>
      </c>
    </row>
    <row r="20" spans="1:22" ht="24" customHeight="1" x14ac:dyDescent="0.2">
      <c r="A20" s="109"/>
      <c r="B20" s="41"/>
      <c r="C20" s="41"/>
      <c r="D20" s="42"/>
      <c r="E20" s="42"/>
      <c r="F20" s="44"/>
      <c r="G20" s="44"/>
      <c r="H20" s="67" t="str">
        <f t="shared" si="3"/>
        <v/>
      </c>
      <c r="I20" s="41"/>
      <c r="J20" s="63" t="str">
        <f>IF(I20&gt;0,LOOKUP(I20,勘定科目!$B$2:$B$70,勘定科目!$C$2:$C$70),"")</f>
        <v/>
      </c>
      <c r="K20" s="19">
        <v>102</v>
      </c>
      <c r="L20" s="20" t="str">
        <f>IF(LOOKUP(K20,勘定科目!$B$2:$B$70,勘定科目!$C$2:$C$70)=0,"",LOOKUP(K20,勘定科目!$B$2:$B$70,勘定科目!$C$2:$C$70))</f>
        <v>当座預金</v>
      </c>
      <c r="M20" s="21">
        <f>SUMIF($J$8:$J$34,L20,$G$8:$G$34)+SUMIF($J$39:$J$65,L20,$G$39:$G$65)</f>
        <v>0</v>
      </c>
      <c r="N20" s="20"/>
      <c r="O20" s="20"/>
      <c r="P20" s="22"/>
      <c r="Q20" s="19">
        <v>314</v>
      </c>
      <c r="R20" s="20" t="str">
        <f>IF(LOOKUP(Q20,勘定科目!$B$2:$B$70,勘定科目!$C$2:$C$70)=0,"",LOOKUP(Q20,勘定科目!$B$2:$B$70,勘定科目!$C$2:$C$70))</f>
        <v>福利厚生費</v>
      </c>
      <c r="S20" s="23">
        <f t="shared" si="1"/>
        <v>0</v>
      </c>
      <c r="T20" s="24">
        <v>414</v>
      </c>
      <c r="U20" s="20" t="str">
        <f>IF(LOOKUP(T20,勘定科目!$B$2:$B$70,勘定科目!$C$2:$C$70)=0,"",LOOKUP(T20,勘定科目!$B$2:$B$70,勘定科目!$C$2:$C$70))</f>
        <v>修繕費</v>
      </c>
      <c r="V20" s="25">
        <f t="shared" si="2"/>
        <v>0</v>
      </c>
    </row>
    <row r="21" spans="1:22" ht="24" customHeight="1" x14ac:dyDescent="0.2">
      <c r="A21" s="109"/>
      <c r="B21" s="41"/>
      <c r="C21" s="41"/>
      <c r="D21" s="42"/>
      <c r="E21" s="42"/>
      <c r="F21" s="44"/>
      <c r="G21" s="44"/>
      <c r="H21" s="67" t="str">
        <f t="shared" si="3"/>
        <v/>
      </c>
      <c r="I21" s="41"/>
      <c r="J21" s="63" t="str">
        <f>IF(I21&gt;0,LOOKUP(I21,勘定科目!$B$2:$B$70,勘定科目!$C$2:$C$70),"")</f>
        <v/>
      </c>
      <c r="K21" s="19">
        <v>103</v>
      </c>
      <c r="L21" s="20" t="str">
        <f>IF(LOOKUP(K21,勘定科目!$B$2:$B$70,勘定科目!$C$2:$C$70)=0,"",LOOKUP(K21,勘定科目!$B$2:$B$70,勘定科目!$C$2:$C$70))</f>
        <v>普通預金</v>
      </c>
      <c r="M21" s="21">
        <f t="shared" ref="M21:M28" si="5">SUMIF($J$8:$J$34,L21,$G$8:$G$34)+SUMIF($J$39:$J$65,L21,$G$39:$G$65)</f>
        <v>0</v>
      </c>
      <c r="N21" s="20"/>
      <c r="O21" s="20"/>
      <c r="P21" s="22"/>
      <c r="Q21" s="19">
        <v>315</v>
      </c>
      <c r="R21" s="20" t="str">
        <f>IF(LOOKUP(Q21,勘定科目!$B$2:$B$70,勘定科目!$C$2:$C$70)=0,"",LOOKUP(Q21,勘定科目!$B$2:$B$70,勘定科目!$C$2:$C$70))</f>
        <v>給料賃金</v>
      </c>
      <c r="S21" s="23">
        <f t="shared" si="1"/>
        <v>0</v>
      </c>
      <c r="T21" s="24">
        <v>415</v>
      </c>
      <c r="U21" s="20" t="str">
        <f>IF(LOOKUP(T21,勘定科目!$B$2:$B$70,勘定科目!$C$2:$C$70)=0,"",LOOKUP(T21,勘定科目!$B$2:$B$70,勘定科目!$C$2:$C$70))</f>
        <v>減価償却費</v>
      </c>
      <c r="V21" s="25">
        <f t="shared" si="2"/>
        <v>0</v>
      </c>
    </row>
    <row r="22" spans="1:22" ht="24" customHeight="1" x14ac:dyDescent="0.2">
      <c r="A22" s="109"/>
      <c r="B22" s="41"/>
      <c r="C22" s="41"/>
      <c r="D22" s="42"/>
      <c r="E22" s="42"/>
      <c r="F22" s="44"/>
      <c r="G22" s="44"/>
      <c r="H22" s="67" t="str">
        <f t="shared" si="3"/>
        <v/>
      </c>
      <c r="I22" s="41"/>
      <c r="J22" s="63" t="str">
        <f>IF(I22&gt;0,LOOKUP(I22,勘定科目!$B$2:$B$70,勘定科目!$C$2:$C$70),"")</f>
        <v/>
      </c>
      <c r="K22" s="19">
        <v>104</v>
      </c>
      <c r="L22" s="20" t="str">
        <f>IF(LOOKUP(K22,勘定科目!$B$2:$B$70,勘定科目!$C$2:$C$70)=0,"",LOOKUP(K22,勘定科目!$B$2:$B$70,勘定科目!$C$2:$C$70))</f>
        <v>定期預金</v>
      </c>
      <c r="M22" s="21">
        <f t="shared" si="5"/>
        <v>0</v>
      </c>
      <c r="N22" s="20"/>
      <c r="O22" s="20"/>
      <c r="P22" s="22"/>
      <c r="Q22" s="19">
        <v>316</v>
      </c>
      <c r="R22" s="20" t="str">
        <f>IF(LOOKUP(Q22,勘定科目!$B$2:$B$70,勘定科目!$C$2:$C$70)=0,"",LOOKUP(Q22,勘定科目!$B$2:$B$70,勘定科目!$C$2:$C$70))</f>
        <v>外注工賃</v>
      </c>
      <c r="S22" s="23">
        <f t="shared" si="1"/>
        <v>0</v>
      </c>
      <c r="T22" s="24">
        <v>416</v>
      </c>
      <c r="U22" s="20" t="str">
        <f>IF(LOOKUP(T22,勘定科目!$B$2:$B$70,勘定科目!$C$2:$C$70)=0,"",LOOKUP(T22,勘定科目!$B$2:$B$70,勘定科目!$C$2:$C$70))</f>
        <v/>
      </c>
      <c r="V22" s="25">
        <f t="shared" si="2"/>
        <v>0</v>
      </c>
    </row>
    <row r="23" spans="1:22" ht="24" customHeight="1" x14ac:dyDescent="0.2">
      <c r="A23" s="109"/>
      <c r="B23" s="41"/>
      <c r="C23" s="41"/>
      <c r="D23" s="42"/>
      <c r="E23" s="42"/>
      <c r="F23" s="44"/>
      <c r="G23" s="44"/>
      <c r="H23" s="67" t="str">
        <f t="shared" si="3"/>
        <v/>
      </c>
      <c r="I23" s="41"/>
      <c r="J23" s="63" t="str">
        <f>IF(I23&gt;0,LOOKUP(I23,勘定科目!$B$2:$B$70,勘定科目!$C$2:$C$70),"")</f>
        <v/>
      </c>
      <c r="K23" s="19">
        <v>105</v>
      </c>
      <c r="L23" s="20" t="str">
        <f>IF(LOOKUP(K23,勘定科目!$B$2:$B$70,勘定科目!$C$2:$C$70)=0,"",LOOKUP(K23,勘定科目!$B$2:$B$70,勘定科目!$C$2:$C$70))</f>
        <v>積立預金</v>
      </c>
      <c r="M23" s="21">
        <f t="shared" si="5"/>
        <v>0</v>
      </c>
      <c r="N23" s="20"/>
      <c r="O23" s="20"/>
      <c r="P23" s="22"/>
      <c r="Q23" s="19">
        <v>317</v>
      </c>
      <c r="R23" s="20" t="str">
        <f>IF(LOOKUP(Q23,勘定科目!$B$2:$B$70,勘定科目!$C$2:$C$70)=0,"",LOOKUP(Q23,勘定科目!$B$2:$B$70,勘定科目!$C$2:$C$70))</f>
        <v>利子割引料</v>
      </c>
      <c r="S23" s="23">
        <f t="shared" si="1"/>
        <v>0</v>
      </c>
      <c r="T23" s="24">
        <v>417</v>
      </c>
      <c r="U23" s="20" t="str">
        <f>IF(LOOKUP(T23,勘定科目!$B$2:$B$70,勘定科目!$C$2:$C$70)=0,"",LOOKUP(T23,勘定科目!$B$2:$B$70,勘定科目!$C$2:$C$70))</f>
        <v/>
      </c>
      <c r="V23" s="25">
        <f t="shared" si="2"/>
        <v>0</v>
      </c>
    </row>
    <row r="24" spans="1:22" ht="24" customHeight="1" x14ac:dyDescent="0.2">
      <c r="A24" s="109"/>
      <c r="B24" s="41"/>
      <c r="C24" s="41"/>
      <c r="D24" s="42"/>
      <c r="E24" s="42"/>
      <c r="F24" s="44"/>
      <c r="G24" s="44"/>
      <c r="H24" s="67" t="str">
        <f t="shared" si="3"/>
        <v/>
      </c>
      <c r="I24" s="41"/>
      <c r="J24" s="63" t="str">
        <f>IF(I24&gt;0,LOOKUP(I24,勘定科目!$B$2:$B$70,勘定科目!$C$2:$C$70),"")</f>
        <v/>
      </c>
      <c r="K24" s="19">
        <v>106</v>
      </c>
      <c r="L24" s="20" t="str">
        <f>IF(LOOKUP(K24,勘定科目!$B$2:$B$70,勘定科目!$C$2:$C$70)=0,"",LOOKUP(K24,勘定科目!$B$2:$B$70,勘定科目!$C$2:$C$70))</f>
        <v/>
      </c>
      <c r="M24" s="21">
        <f t="shared" si="5"/>
        <v>0</v>
      </c>
      <c r="N24" s="20"/>
      <c r="O24" s="20"/>
      <c r="P24" s="22"/>
      <c r="Q24" s="19">
        <v>318</v>
      </c>
      <c r="R24" s="20" t="str">
        <f>IF(LOOKUP(Q24,勘定科目!$B$2:$B$70,勘定科目!$C$2:$C$70)=0,"",LOOKUP(Q24,勘定科目!$B$2:$B$70,勘定科目!$C$2:$C$70))</f>
        <v>地代家賃</v>
      </c>
      <c r="S24" s="23">
        <f t="shared" si="1"/>
        <v>0</v>
      </c>
      <c r="T24" s="24">
        <v>418</v>
      </c>
      <c r="U24" s="20" t="str">
        <f>IF(LOOKUP(T24,勘定科目!$B$2:$B$70,勘定科目!$C$2:$C$70)=0,"",LOOKUP(T24,勘定科目!$B$2:$B$70,勘定科目!$C$2:$C$70))</f>
        <v/>
      </c>
      <c r="V24" s="25">
        <f t="shared" si="2"/>
        <v>0</v>
      </c>
    </row>
    <row r="25" spans="1:22" ht="24" customHeight="1" x14ac:dyDescent="0.2">
      <c r="A25" s="109"/>
      <c r="B25" s="41"/>
      <c r="C25" s="41"/>
      <c r="D25" s="42"/>
      <c r="E25" s="42"/>
      <c r="F25" s="44"/>
      <c r="G25" s="44"/>
      <c r="H25" s="67" t="str">
        <f t="shared" si="3"/>
        <v/>
      </c>
      <c r="I25" s="41"/>
      <c r="J25" s="63" t="str">
        <f>IF(I25&gt;0,LOOKUP(I25,勘定科目!$B$2:$B$70,勘定科目!$C$2:$C$70),"")</f>
        <v/>
      </c>
      <c r="K25" s="19">
        <v>107</v>
      </c>
      <c r="L25" s="20" t="str">
        <f>IF(LOOKUP(K25,勘定科目!$B$2:$B$70,勘定科目!$C$2:$C$70)=0,"",LOOKUP(K25,勘定科目!$B$2:$B$70,勘定科目!$C$2:$C$70))</f>
        <v/>
      </c>
      <c r="M25" s="21">
        <f t="shared" si="5"/>
        <v>0</v>
      </c>
      <c r="N25" s="20"/>
      <c r="O25" s="20"/>
      <c r="P25" s="22"/>
      <c r="Q25" s="19">
        <v>319</v>
      </c>
      <c r="R25" s="20" t="str">
        <f>IF(LOOKUP(Q25,勘定科目!$B$2:$B$70,勘定科目!$C$2:$C$70)=0,"",LOOKUP(Q25,勘定科目!$B$2:$B$70,勘定科目!$C$2:$C$70))</f>
        <v>貸倒金</v>
      </c>
      <c r="S25" s="23">
        <f t="shared" si="1"/>
        <v>0</v>
      </c>
      <c r="T25" s="24">
        <v>419</v>
      </c>
      <c r="U25" s="20" t="str">
        <f>IF(LOOKUP(T25,勘定科目!$B$2:$B$70,勘定科目!$C$2:$C$70)=0,"",LOOKUP(T25,勘定科目!$B$2:$B$70,勘定科目!$C$2:$C$70))</f>
        <v/>
      </c>
      <c r="V25" s="25">
        <f t="shared" si="2"/>
        <v>0</v>
      </c>
    </row>
    <row r="26" spans="1:22" ht="24" customHeight="1" x14ac:dyDescent="0.2">
      <c r="A26" s="109"/>
      <c r="B26" s="41"/>
      <c r="C26" s="41"/>
      <c r="D26" s="42"/>
      <c r="E26" s="42"/>
      <c r="F26" s="44"/>
      <c r="G26" s="44"/>
      <c r="H26" s="67" t="str">
        <f t="shared" si="3"/>
        <v/>
      </c>
      <c r="I26" s="41"/>
      <c r="J26" s="63" t="str">
        <f>IF(I26&gt;0,LOOKUP(I26,勘定科目!$B$2:$B$70,勘定科目!$C$2:$C$70),"")</f>
        <v/>
      </c>
      <c r="K26" s="19">
        <v>108</v>
      </c>
      <c r="L26" s="20" t="str">
        <f>IF(LOOKUP(K26,勘定科目!$B$2:$B$70,勘定科目!$C$2:$C$70)=0,"",LOOKUP(K26,勘定科目!$B$2:$B$70,勘定科目!$C$2:$C$70))</f>
        <v/>
      </c>
      <c r="M26" s="21">
        <f t="shared" si="5"/>
        <v>0</v>
      </c>
      <c r="N26" s="20"/>
      <c r="O26" s="20"/>
      <c r="P26" s="22"/>
      <c r="Q26" s="19">
        <v>320</v>
      </c>
      <c r="R26" s="20" t="str">
        <f>IF(LOOKUP(Q26,勘定科目!$B$2:$B$70,勘定科目!$C$2:$C$70)=0,"",LOOKUP(Q26,勘定科目!$B$2:$B$70,勘定科目!$C$2:$C$70))</f>
        <v>車両費</v>
      </c>
      <c r="S26" s="23">
        <f t="shared" si="1"/>
        <v>0</v>
      </c>
      <c r="T26" s="24">
        <v>420</v>
      </c>
      <c r="U26" s="20" t="str">
        <f>IF(LOOKUP(T26,勘定科目!$B$2:$B$70,勘定科目!$C$2:$C$70)=0,"",LOOKUP(T26,勘定科目!$B$2:$B$70,勘定科目!$C$2:$C$70))</f>
        <v/>
      </c>
      <c r="V26" s="25">
        <f t="shared" si="2"/>
        <v>0</v>
      </c>
    </row>
    <row r="27" spans="1:22" ht="24" customHeight="1" x14ac:dyDescent="0.2">
      <c r="A27" s="109"/>
      <c r="B27" s="41"/>
      <c r="C27" s="41"/>
      <c r="D27" s="42"/>
      <c r="E27" s="42"/>
      <c r="F27" s="44"/>
      <c r="G27" s="44"/>
      <c r="H27" s="67" t="str">
        <f t="shared" si="3"/>
        <v/>
      </c>
      <c r="I27" s="41"/>
      <c r="J27" s="63" t="str">
        <f>IF(I27&gt;0,LOOKUP(I27,勘定科目!$B$2:$B$70,勘定科目!$C$2:$C$70),"")</f>
        <v/>
      </c>
      <c r="K27" s="19">
        <v>109</v>
      </c>
      <c r="L27" s="20" t="str">
        <f>IF(LOOKUP(K27,勘定科目!$B$2:$B$70,勘定科目!$C$2:$C$70)=0,"",LOOKUP(K27,勘定科目!$B$2:$B$70,勘定科目!$C$2:$C$70))</f>
        <v/>
      </c>
      <c r="M27" s="21">
        <f t="shared" si="5"/>
        <v>0</v>
      </c>
      <c r="N27" s="20"/>
      <c r="O27" s="20"/>
      <c r="P27" s="22"/>
      <c r="Q27" s="19">
        <v>321</v>
      </c>
      <c r="R27" s="20" t="str">
        <f>IF(LOOKUP(Q27,勘定科目!$B$2:$B$70,勘定科目!$C$2:$C$70)=0,"",LOOKUP(Q27,勘定科目!$B$2:$B$70,勘定科目!$C$2:$C$70))</f>
        <v>雑費</v>
      </c>
      <c r="S27" s="23">
        <f t="shared" si="1"/>
        <v>0</v>
      </c>
      <c r="T27" s="24">
        <v>421</v>
      </c>
      <c r="U27" s="20" t="str">
        <f>IF(LOOKUP(T27,勘定科目!$B$2:$B$70,勘定科目!$C$2:$C$70)=0,"",LOOKUP(T27,勘定科目!$B$2:$B$70,勘定科目!$C$2:$C$70))</f>
        <v/>
      </c>
      <c r="V27" s="25">
        <f t="shared" si="2"/>
        <v>0</v>
      </c>
    </row>
    <row r="28" spans="1:22" ht="24" customHeight="1" x14ac:dyDescent="0.2">
      <c r="A28" s="109"/>
      <c r="B28" s="41"/>
      <c r="C28" s="41"/>
      <c r="D28" s="42"/>
      <c r="E28" s="42"/>
      <c r="F28" s="44"/>
      <c r="G28" s="44"/>
      <c r="H28" s="67" t="str">
        <f t="shared" si="3"/>
        <v/>
      </c>
      <c r="I28" s="41"/>
      <c r="J28" s="63" t="str">
        <f>IF(I28&gt;0,LOOKUP(I28,勘定科目!$B$2:$B$70,勘定科目!$C$2:$C$70),"")</f>
        <v/>
      </c>
      <c r="K28" s="19">
        <v>110</v>
      </c>
      <c r="L28" s="20" t="str">
        <f>IF(LOOKUP(K28,勘定科目!$B$2:$B$70,勘定科目!$C$2:$C$70)=0,"",LOOKUP(K28,勘定科目!$B$2:$B$70,勘定科目!$C$2:$C$70))</f>
        <v/>
      </c>
      <c r="M28" s="21">
        <f t="shared" si="5"/>
        <v>0</v>
      </c>
      <c r="N28" s="20"/>
      <c r="O28" s="20"/>
      <c r="P28" s="22"/>
      <c r="Q28" s="19">
        <v>322</v>
      </c>
      <c r="R28" s="20" t="str">
        <f>IF(LOOKUP(Q28,勘定科目!$B$2:$B$70,勘定科目!$C$2:$C$70)=0,"",LOOKUP(Q28,勘定科目!$B$2:$B$70,勘定科目!$C$2:$C$70))</f>
        <v>事業主貸</v>
      </c>
      <c r="S28" s="23">
        <f t="shared" si="1"/>
        <v>0</v>
      </c>
      <c r="T28" s="24"/>
      <c r="U28" s="20"/>
      <c r="V28" s="25"/>
    </row>
    <row r="29" spans="1:22" ht="24" customHeight="1" x14ac:dyDescent="0.2">
      <c r="A29" s="109"/>
      <c r="B29" s="41"/>
      <c r="C29" s="41"/>
      <c r="D29" s="42"/>
      <c r="E29" s="42"/>
      <c r="F29" s="44"/>
      <c r="G29" s="44"/>
      <c r="H29" s="67" t="str">
        <f t="shared" si="3"/>
        <v/>
      </c>
      <c r="I29" s="41"/>
      <c r="J29" s="63" t="str">
        <f>IF(I29&gt;0,LOOKUP(I29,勘定科目!$B$2:$B$70,勘定科目!$C$2:$C$70),"")</f>
        <v/>
      </c>
      <c r="K29" s="19"/>
      <c r="L29" s="20"/>
      <c r="M29" s="21"/>
      <c r="N29" s="20"/>
      <c r="O29" s="20"/>
      <c r="P29" s="22"/>
      <c r="Q29" s="19">
        <v>323</v>
      </c>
      <c r="R29" s="20" t="str">
        <f>IF(LOOKUP(Q29,勘定科目!$B$2:$B$70,勘定科目!$C$2:$C$70)=0,"",LOOKUP(Q29,勘定科目!$B$2:$B$70,勘定科目!$C$2:$C$70))</f>
        <v>リース料</v>
      </c>
      <c r="S29" s="23">
        <f t="shared" si="1"/>
        <v>0</v>
      </c>
      <c r="T29" s="24"/>
      <c r="U29" s="20"/>
      <c r="V29" s="25"/>
    </row>
    <row r="30" spans="1:22" ht="24" customHeight="1" x14ac:dyDescent="0.2">
      <c r="A30" s="109"/>
      <c r="B30" s="41"/>
      <c r="C30" s="41"/>
      <c r="D30" s="42"/>
      <c r="E30" s="42"/>
      <c r="F30" s="44"/>
      <c r="G30" s="44"/>
      <c r="H30" s="67" t="str">
        <f t="shared" si="3"/>
        <v/>
      </c>
      <c r="I30" s="41"/>
      <c r="J30" s="63" t="str">
        <f>IF(I30&gt;0,LOOKUP(I30,勘定科目!$B$2:$B$70,勘定科目!$C$2:$C$70),"")</f>
        <v/>
      </c>
      <c r="K30" s="19"/>
      <c r="L30" s="20"/>
      <c r="M30" s="21"/>
      <c r="N30" s="20"/>
      <c r="O30" s="20"/>
      <c r="P30" s="22"/>
      <c r="Q30" s="19">
        <v>324</v>
      </c>
      <c r="R30" s="20" t="str">
        <f>IF(LOOKUP(Q30,勘定科目!$B$2:$B$70,勘定科目!$C$2:$C$70)=0,"",LOOKUP(Q30,勘定科目!$B$2:$B$70,勘定科目!$C$2:$C$70))</f>
        <v>預金預入</v>
      </c>
      <c r="S30" s="23">
        <f t="shared" si="1"/>
        <v>0</v>
      </c>
      <c r="T30" s="24"/>
      <c r="U30" s="20"/>
      <c r="V30" s="25"/>
    </row>
    <row r="31" spans="1:22" ht="24" customHeight="1" x14ac:dyDescent="0.2">
      <c r="A31" s="109"/>
      <c r="B31" s="41"/>
      <c r="C31" s="41"/>
      <c r="D31" s="42"/>
      <c r="E31" s="42"/>
      <c r="F31" s="44"/>
      <c r="G31" s="44"/>
      <c r="H31" s="67" t="str">
        <f t="shared" si="3"/>
        <v/>
      </c>
      <c r="I31" s="41"/>
      <c r="J31" s="63" t="str">
        <f>IF(I31&gt;0,LOOKUP(I31,勘定科目!$B$2:$B$70,勘定科目!$C$2:$C$70),"")</f>
        <v/>
      </c>
      <c r="K31" s="19"/>
      <c r="L31" s="20"/>
      <c r="M31" s="21"/>
      <c r="N31" s="20"/>
      <c r="O31" s="20"/>
      <c r="P31" s="22"/>
      <c r="Q31" s="19">
        <v>325</v>
      </c>
      <c r="R31" s="20" t="str">
        <f>IF(LOOKUP(Q31,勘定科目!$B$2:$B$70,勘定科目!$C$2:$C$70)=0,"",LOOKUP(Q31,勘定科目!$B$2:$B$70,勘定科目!$C$2:$C$70))</f>
        <v/>
      </c>
      <c r="S31" s="23">
        <f t="shared" si="1"/>
        <v>0</v>
      </c>
      <c r="T31" s="24"/>
      <c r="U31" s="20"/>
      <c r="V31" s="25"/>
    </row>
    <row r="32" spans="1:22" ht="24" customHeight="1" x14ac:dyDescent="0.2">
      <c r="A32" s="109"/>
      <c r="B32" s="41"/>
      <c r="C32" s="41"/>
      <c r="D32" s="42"/>
      <c r="E32" s="42"/>
      <c r="F32" s="44"/>
      <c r="G32" s="44"/>
      <c r="H32" s="67" t="str">
        <f t="shared" si="3"/>
        <v/>
      </c>
      <c r="I32" s="41"/>
      <c r="J32" s="63" t="str">
        <f>IF(I32&gt;0,LOOKUP(I32,勘定科目!$B$2:$B$70,勘定科目!$C$2:$C$70),"")</f>
        <v/>
      </c>
      <c r="K32" s="19"/>
      <c r="L32" s="20"/>
      <c r="M32" s="21"/>
      <c r="N32" s="20"/>
      <c r="O32" s="20"/>
      <c r="P32" s="22"/>
      <c r="Q32" s="19">
        <v>326</v>
      </c>
      <c r="R32" s="20" t="str">
        <f>IF(LOOKUP(Q32,勘定科目!$B$2:$B$70,勘定科目!$C$2:$C$70)=0,"",LOOKUP(Q32,勘定科目!$B$2:$B$70,勘定科目!$C$2:$C$70))</f>
        <v/>
      </c>
      <c r="S32" s="23">
        <f t="shared" si="1"/>
        <v>0</v>
      </c>
      <c r="T32" s="24"/>
      <c r="U32" s="20"/>
      <c r="V32" s="25"/>
    </row>
    <row r="33" spans="1:22" ht="24" customHeight="1" x14ac:dyDescent="0.2">
      <c r="A33" s="109"/>
      <c r="B33" s="41"/>
      <c r="C33" s="41"/>
      <c r="D33" s="42"/>
      <c r="E33" s="42"/>
      <c r="F33" s="44"/>
      <c r="G33" s="44"/>
      <c r="H33" s="67" t="str">
        <f t="shared" si="3"/>
        <v/>
      </c>
      <c r="I33" s="41"/>
      <c r="J33" s="63" t="str">
        <f>IF(I33&gt;0,LOOKUP(I33,勘定科目!$B$2:$B$70,勘定科目!$C$2:$C$70),"")</f>
        <v/>
      </c>
      <c r="K33" s="19"/>
      <c r="L33" s="20"/>
      <c r="M33" s="20"/>
      <c r="N33" s="20"/>
      <c r="O33" s="20"/>
      <c r="P33" s="29"/>
      <c r="Q33" s="19"/>
      <c r="R33" s="20"/>
      <c r="S33" s="30"/>
      <c r="T33" s="24"/>
      <c r="U33" s="20"/>
      <c r="V33" s="31"/>
    </row>
    <row r="34" spans="1:22" ht="24" customHeight="1" thickBot="1" x14ac:dyDescent="0.25">
      <c r="A34" s="110"/>
      <c r="B34" s="45"/>
      <c r="C34" s="45"/>
      <c r="D34" s="46"/>
      <c r="E34" s="46"/>
      <c r="F34" s="47"/>
      <c r="G34" s="47"/>
      <c r="H34" s="68" t="str">
        <f t="shared" si="3"/>
        <v/>
      </c>
      <c r="I34" s="45"/>
      <c r="J34" s="64" t="str">
        <f>IF(I34&gt;0,LOOKUP(I34,勘定科目!$B$2:$B$70,勘定科目!$C$2:$C$70),"")</f>
        <v/>
      </c>
      <c r="K34" s="19"/>
      <c r="L34" s="20"/>
      <c r="M34" s="20"/>
      <c r="N34" s="20"/>
      <c r="O34" s="20"/>
      <c r="P34" s="29"/>
      <c r="Q34" s="19"/>
      <c r="R34" s="20"/>
      <c r="S34" s="30"/>
      <c r="T34" s="24"/>
      <c r="U34" s="20"/>
      <c r="V34" s="31"/>
    </row>
    <row r="35" spans="1:22" ht="24" customHeight="1" thickBot="1" x14ac:dyDescent="0.25">
      <c r="A35" s="99"/>
      <c r="B35" s="100"/>
      <c r="C35" s="100"/>
      <c r="D35" s="101"/>
      <c r="E35" s="48" t="s">
        <v>61</v>
      </c>
      <c r="F35" s="69">
        <f>SUM(F8:F34)</f>
        <v>0</v>
      </c>
      <c r="G35" s="69">
        <f>SUM(G8:G34)</f>
        <v>0</v>
      </c>
      <c r="H35" s="69">
        <f>F35-G35+H7</f>
        <v>15200</v>
      </c>
      <c r="I35" s="70"/>
      <c r="J35" s="65"/>
      <c r="K35" s="26"/>
      <c r="L35" s="27"/>
      <c r="M35" s="27"/>
      <c r="N35" s="27"/>
      <c r="O35" s="27"/>
      <c r="P35" s="32"/>
      <c r="Q35" s="26"/>
      <c r="R35" s="27"/>
      <c r="S35" s="33"/>
      <c r="T35" s="34"/>
      <c r="U35" s="27"/>
      <c r="V35" s="35"/>
    </row>
    <row r="36" spans="1:22" ht="24" customHeight="1" x14ac:dyDescent="0.2">
      <c r="A36" s="117" t="s">
        <v>49</v>
      </c>
      <c r="B36" s="118"/>
      <c r="C36" s="119" t="s">
        <v>60</v>
      </c>
      <c r="D36" s="120" t="s">
        <v>50</v>
      </c>
      <c r="E36" s="120" t="s">
        <v>51</v>
      </c>
      <c r="F36" s="120" t="s">
        <v>52</v>
      </c>
      <c r="G36" s="120" t="s">
        <v>53</v>
      </c>
      <c r="H36" s="120" t="s">
        <v>54</v>
      </c>
      <c r="I36" s="119" t="s">
        <v>55</v>
      </c>
      <c r="J36" s="106" t="s">
        <v>56</v>
      </c>
    </row>
    <row r="37" spans="1:22" ht="24" customHeight="1" thickBot="1" x14ac:dyDescent="0.25">
      <c r="A37" s="36" t="s">
        <v>57</v>
      </c>
      <c r="B37" s="37" t="s">
        <v>58</v>
      </c>
      <c r="C37" s="114"/>
      <c r="D37" s="116"/>
      <c r="E37" s="116"/>
      <c r="F37" s="116"/>
      <c r="G37" s="116"/>
      <c r="H37" s="116"/>
      <c r="I37" s="114"/>
      <c r="J37" s="107"/>
    </row>
    <row r="38" spans="1:22" ht="24" customHeight="1" x14ac:dyDescent="0.2">
      <c r="A38" s="117"/>
      <c r="B38" s="121"/>
      <c r="C38" s="121"/>
      <c r="D38" s="118"/>
      <c r="E38" s="38" t="s">
        <v>59</v>
      </c>
      <c r="F38" s="39"/>
      <c r="G38" s="39"/>
      <c r="H38" s="66">
        <f>現金出納帳１１月!H69</f>
        <v>9000</v>
      </c>
      <c r="I38" s="40"/>
      <c r="J38" s="71" t="str">
        <f>IF(I38&gt;0,LOOKUP(I38,勘定科目!$B$2:$B$70,勘定科目!$C$2:$C$70),"")</f>
        <v/>
      </c>
    </row>
    <row r="39" spans="1:22" ht="24" customHeight="1" x14ac:dyDescent="0.2">
      <c r="A39" s="108">
        <v>12</v>
      </c>
      <c r="B39" s="41"/>
      <c r="C39" s="41"/>
      <c r="D39" s="42"/>
      <c r="E39" s="43"/>
      <c r="F39" s="44"/>
      <c r="G39" s="44"/>
      <c r="H39" s="67" t="str">
        <f t="shared" ref="H39:H65" si="6">IF(F39-G39&lt;&gt;0,H38+F39-G39,"")</f>
        <v/>
      </c>
      <c r="I39" s="41"/>
      <c r="J39" s="72" t="str">
        <f>IF(I39&gt;0,LOOKUP(I39,勘定科目!$B$2:$B$70,勘定科目!$C$2:$C$70),"")</f>
        <v/>
      </c>
    </row>
    <row r="40" spans="1:22" ht="24" customHeight="1" x14ac:dyDescent="0.2">
      <c r="A40" s="109"/>
      <c r="B40" s="41"/>
      <c r="C40" s="41"/>
      <c r="D40" s="42"/>
      <c r="E40" s="42"/>
      <c r="F40" s="44"/>
      <c r="G40" s="44"/>
      <c r="H40" s="67" t="str">
        <f t="shared" si="6"/>
        <v/>
      </c>
      <c r="I40" s="41"/>
      <c r="J40" s="73" t="str">
        <f>IF(I40&gt;0,LOOKUP(I40,勘定科目!$B$2:$B$70,勘定科目!$C$2:$C$70),"")</f>
        <v/>
      </c>
    </row>
    <row r="41" spans="1:22" ht="24" customHeight="1" x14ac:dyDescent="0.2">
      <c r="A41" s="109"/>
      <c r="B41" s="41"/>
      <c r="C41" s="41"/>
      <c r="D41" s="42"/>
      <c r="E41" s="42"/>
      <c r="F41" s="44"/>
      <c r="G41" s="44"/>
      <c r="H41" s="67" t="str">
        <f t="shared" si="6"/>
        <v/>
      </c>
      <c r="I41" s="41"/>
      <c r="J41" s="73" t="str">
        <f>IF(I41&gt;0,LOOKUP(I41,勘定科目!$B$2:$B$70,勘定科目!$C$2:$C$70),"")</f>
        <v/>
      </c>
    </row>
    <row r="42" spans="1:22" ht="24" customHeight="1" x14ac:dyDescent="0.2">
      <c r="A42" s="109"/>
      <c r="B42" s="41"/>
      <c r="C42" s="41"/>
      <c r="D42" s="42"/>
      <c r="E42" s="42"/>
      <c r="F42" s="44"/>
      <c r="G42" s="44"/>
      <c r="H42" s="67" t="str">
        <f t="shared" si="6"/>
        <v/>
      </c>
      <c r="I42" s="41"/>
      <c r="J42" s="73" t="str">
        <f>IF(I42&gt;0,LOOKUP(I42,勘定科目!$B$2:$B$70,勘定科目!$C$2:$C$70),"")</f>
        <v/>
      </c>
    </row>
    <row r="43" spans="1:22" ht="24" customHeight="1" x14ac:dyDescent="0.2">
      <c r="A43" s="109"/>
      <c r="B43" s="41"/>
      <c r="C43" s="41"/>
      <c r="D43" s="42"/>
      <c r="E43" s="42"/>
      <c r="F43" s="44"/>
      <c r="G43" s="44"/>
      <c r="H43" s="67" t="str">
        <f t="shared" si="6"/>
        <v/>
      </c>
      <c r="I43" s="41"/>
      <c r="J43" s="73" t="str">
        <f>IF(I43&gt;0,LOOKUP(I43,勘定科目!$B$2:$B$70,勘定科目!$C$2:$C$70),"")</f>
        <v/>
      </c>
    </row>
    <row r="44" spans="1:22" ht="24" customHeight="1" x14ac:dyDescent="0.2">
      <c r="A44" s="109"/>
      <c r="B44" s="41"/>
      <c r="C44" s="41"/>
      <c r="D44" s="42"/>
      <c r="E44" s="42"/>
      <c r="F44" s="44"/>
      <c r="G44" s="44"/>
      <c r="H44" s="67" t="str">
        <f t="shared" si="6"/>
        <v/>
      </c>
      <c r="I44" s="41"/>
      <c r="J44" s="73" t="str">
        <f>IF(I44&gt;0,LOOKUP(I44,勘定科目!$B$2:$B$70,勘定科目!$C$2:$C$70),"")</f>
        <v/>
      </c>
    </row>
    <row r="45" spans="1:22" ht="24" customHeight="1" x14ac:dyDescent="0.2">
      <c r="A45" s="109"/>
      <c r="B45" s="41"/>
      <c r="C45" s="41"/>
      <c r="D45" s="42"/>
      <c r="E45" s="42"/>
      <c r="F45" s="44"/>
      <c r="G45" s="44"/>
      <c r="H45" s="67" t="str">
        <f t="shared" si="6"/>
        <v/>
      </c>
      <c r="I45" s="41"/>
      <c r="J45" s="73" t="str">
        <f>IF(I45&gt;0,LOOKUP(I45,勘定科目!$B$2:$B$70,勘定科目!$C$2:$C$70),"")</f>
        <v/>
      </c>
    </row>
    <row r="46" spans="1:22" ht="24" customHeight="1" x14ac:dyDescent="0.2">
      <c r="A46" s="109"/>
      <c r="B46" s="41"/>
      <c r="C46" s="41"/>
      <c r="D46" s="42"/>
      <c r="E46" s="42"/>
      <c r="F46" s="44"/>
      <c r="G46" s="44"/>
      <c r="H46" s="67" t="str">
        <f t="shared" si="6"/>
        <v/>
      </c>
      <c r="I46" s="41"/>
      <c r="J46" s="73" t="str">
        <f>IF(I46&gt;0,LOOKUP(I46,勘定科目!$B$2:$B$70,勘定科目!$C$2:$C$70),"")</f>
        <v/>
      </c>
    </row>
    <row r="47" spans="1:22" ht="24" customHeight="1" x14ac:dyDescent="0.2">
      <c r="A47" s="109"/>
      <c r="B47" s="41"/>
      <c r="C47" s="41"/>
      <c r="D47" s="42"/>
      <c r="E47" s="42"/>
      <c r="F47" s="44"/>
      <c r="G47" s="44"/>
      <c r="H47" s="67" t="str">
        <f t="shared" si="6"/>
        <v/>
      </c>
      <c r="I47" s="41"/>
      <c r="J47" s="73" t="str">
        <f>IF(I47&gt;0,LOOKUP(I47,勘定科目!$B$2:$B$70,勘定科目!$C$2:$C$70),"")</f>
        <v/>
      </c>
    </row>
    <row r="48" spans="1:22" ht="24" customHeight="1" x14ac:dyDescent="0.2">
      <c r="A48" s="109"/>
      <c r="B48" s="41"/>
      <c r="C48" s="41"/>
      <c r="D48" s="42"/>
      <c r="E48" s="42"/>
      <c r="F48" s="44"/>
      <c r="G48" s="44"/>
      <c r="H48" s="67" t="str">
        <f t="shared" si="6"/>
        <v/>
      </c>
      <c r="I48" s="41"/>
      <c r="J48" s="73" t="str">
        <f>IF(I48&gt;0,LOOKUP(I48,勘定科目!$B$2:$B$70,勘定科目!$C$2:$C$70),"")</f>
        <v/>
      </c>
    </row>
    <row r="49" spans="1:10" ht="24" customHeight="1" x14ac:dyDescent="0.2">
      <c r="A49" s="109"/>
      <c r="B49" s="41"/>
      <c r="C49" s="41"/>
      <c r="D49" s="42"/>
      <c r="E49" s="42"/>
      <c r="F49" s="44"/>
      <c r="G49" s="44"/>
      <c r="H49" s="67" t="str">
        <f t="shared" si="6"/>
        <v/>
      </c>
      <c r="I49" s="41"/>
      <c r="J49" s="73" t="str">
        <f>IF(I49&gt;0,LOOKUP(I49,勘定科目!$B$2:$B$70,勘定科目!$C$2:$C$70),"")</f>
        <v/>
      </c>
    </row>
    <row r="50" spans="1:10" ht="24" customHeight="1" x14ac:dyDescent="0.2">
      <c r="A50" s="109"/>
      <c r="B50" s="41"/>
      <c r="C50" s="41"/>
      <c r="D50" s="42"/>
      <c r="E50" s="42"/>
      <c r="F50" s="44"/>
      <c r="G50" s="44"/>
      <c r="H50" s="67" t="str">
        <f t="shared" si="6"/>
        <v/>
      </c>
      <c r="I50" s="41"/>
      <c r="J50" s="73" t="str">
        <f>IF(I50&gt;0,LOOKUP(I50,勘定科目!$B$2:$B$70,勘定科目!$C$2:$C$70),"")</f>
        <v/>
      </c>
    </row>
    <row r="51" spans="1:10" ht="24" customHeight="1" x14ac:dyDescent="0.2">
      <c r="A51" s="109"/>
      <c r="B51" s="41"/>
      <c r="C51" s="41"/>
      <c r="D51" s="42"/>
      <c r="E51" s="42"/>
      <c r="F51" s="44"/>
      <c r="G51" s="44"/>
      <c r="H51" s="67" t="str">
        <f t="shared" si="6"/>
        <v/>
      </c>
      <c r="I51" s="41"/>
      <c r="J51" s="73" t="str">
        <f>IF(I51&gt;0,LOOKUP(I51,勘定科目!$B$2:$B$70,勘定科目!$C$2:$C$70),"")</f>
        <v/>
      </c>
    </row>
    <row r="52" spans="1:10" ht="24" customHeight="1" x14ac:dyDescent="0.2">
      <c r="A52" s="109"/>
      <c r="B52" s="41"/>
      <c r="C52" s="41"/>
      <c r="D52" s="42"/>
      <c r="E52" s="42"/>
      <c r="F52" s="44"/>
      <c r="G52" s="44"/>
      <c r="H52" s="67" t="str">
        <f t="shared" si="6"/>
        <v/>
      </c>
      <c r="I52" s="41"/>
      <c r="J52" s="73" t="str">
        <f>IF(I52&gt;0,LOOKUP(I52,勘定科目!$B$2:$B$70,勘定科目!$C$2:$C$70),"")</f>
        <v/>
      </c>
    </row>
    <row r="53" spans="1:10" ht="24" customHeight="1" x14ac:dyDescent="0.2">
      <c r="A53" s="109"/>
      <c r="B53" s="41"/>
      <c r="C53" s="41"/>
      <c r="D53" s="42"/>
      <c r="E53" s="42"/>
      <c r="F53" s="44"/>
      <c r="G53" s="44"/>
      <c r="H53" s="67" t="str">
        <f t="shared" si="6"/>
        <v/>
      </c>
      <c r="I53" s="41"/>
      <c r="J53" s="73" t="str">
        <f>IF(I53&gt;0,LOOKUP(I53,勘定科目!$B$2:$B$70,勘定科目!$C$2:$C$70),"")</f>
        <v/>
      </c>
    </row>
    <row r="54" spans="1:10" ht="24" customHeight="1" x14ac:dyDescent="0.2">
      <c r="A54" s="109"/>
      <c r="B54" s="41"/>
      <c r="C54" s="41"/>
      <c r="D54" s="42"/>
      <c r="E54" s="42"/>
      <c r="F54" s="44"/>
      <c r="G54" s="44"/>
      <c r="H54" s="67" t="str">
        <f t="shared" si="6"/>
        <v/>
      </c>
      <c r="I54" s="41"/>
      <c r="J54" s="73" t="str">
        <f>IF(I54&gt;0,LOOKUP(I54,勘定科目!$B$2:$B$70,勘定科目!$C$2:$C$70),"")</f>
        <v/>
      </c>
    </row>
    <row r="55" spans="1:10" ht="24" customHeight="1" x14ac:dyDescent="0.2">
      <c r="A55" s="109"/>
      <c r="B55" s="41"/>
      <c r="C55" s="41"/>
      <c r="D55" s="42"/>
      <c r="E55" s="42"/>
      <c r="F55" s="44"/>
      <c r="G55" s="44"/>
      <c r="H55" s="67" t="str">
        <f t="shared" si="6"/>
        <v/>
      </c>
      <c r="I55" s="41"/>
      <c r="J55" s="73" t="str">
        <f>IF(I55&gt;0,LOOKUP(I55,勘定科目!$B$2:$B$70,勘定科目!$C$2:$C$70),"")</f>
        <v/>
      </c>
    </row>
    <row r="56" spans="1:10" ht="24" customHeight="1" x14ac:dyDescent="0.2">
      <c r="A56" s="109"/>
      <c r="B56" s="41"/>
      <c r="C56" s="41"/>
      <c r="D56" s="42"/>
      <c r="E56" s="42"/>
      <c r="F56" s="44"/>
      <c r="G56" s="44"/>
      <c r="H56" s="67" t="str">
        <f t="shared" si="6"/>
        <v/>
      </c>
      <c r="I56" s="41"/>
      <c r="J56" s="73" t="str">
        <f>IF(I56&gt;0,LOOKUP(I56,勘定科目!$B$2:$B$70,勘定科目!$C$2:$C$70),"")</f>
        <v/>
      </c>
    </row>
    <row r="57" spans="1:10" ht="24" customHeight="1" x14ac:dyDescent="0.2">
      <c r="A57" s="109"/>
      <c r="B57" s="41"/>
      <c r="C57" s="41"/>
      <c r="D57" s="42"/>
      <c r="E57" s="42"/>
      <c r="F57" s="44"/>
      <c r="G57" s="44"/>
      <c r="H57" s="67" t="str">
        <f t="shared" si="6"/>
        <v/>
      </c>
      <c r="I57" s="41"/>
      <c r="J57" s="73" t="str">
        <f>IF(I57&gt;0,LOOKUP(I57,勘定科目!$B$2:$B$70,勘定科目!$C$2:$C$70),"")</f>
        <v/>
      </c>
    </row>
    <row r="58" spans="1:10" ht="24" customHeight="1" x14ac:dyDescent="0.2">
      <c r="A58" s="109"/>
      <c r="B58" s="41"/>
      <c r="C58" s="41"/>
      <c r="D58" s="42"/>
      <c r="E58" s="42"/>
      <c r="F58" s="44"/>
      <c r="G58" s="44"/>
      <c r="H58" s="67" t="str">
        <f t="shared" si="6"/>
        <v/>
      </c>
      <c r="I58" s="41"/>
      <c r="J58" s="73" t="str">
        <f>IF(I58&gt;0,LOOKUP(I58,勘定科目!$B$2:$B$70,勘定科目!$C$2:$C$70),"")</f>
        <v/>
      </c>
    </row>
    <row r="59" spans="1:10" ht="24" customHeight="1" x14ac:dyDescent="0.2">
      <c r="A59" s="109"/>
      <c r="B59" s="41"/>
      <c r="C59" s="41"/>
      <c r="D59" s="42"/>
      <c r="E59" s="42"/>
      <c r="F59" s="44"/>
      <c r="G59" s="44"/>
      <c r="H59" s="67" t="str">
        <f t="shared" si="6"/>
        <v/>
      </c>
      <c r="I59" s="41"/>
      <c r="J59" s="73" t="str">
        <f>IF(I59&gt;0,LOOKUP(I59,勘定科目!$B$2:$B$70,勘定科目!$C$2:$C$70),"")</f>
        <v/>
      </c>
    </row>
    <row r="60" spans="1:10" ht="24" customHeight="1" x14ac:dyDescent="0.2">
      <c r="A60" s="109"/>
      <c r="B60" s="41"/>
      <c r="C60" s="41"/>
      <c r="D60" s="42"/>
      <c r="E60" s="42"/>
      <c r="F60" s="44"/>
      <c r="G60" s="44"/>
      <c r="H60" s="67" t="str">
        <f t="shared" si="6"/>
        <v/>
      </c>
      <c r="I60" s="41"/>
      <c r="J60" s="73" t="str">
        <f>IF(I60&gt;0,LOOKUP(I60,勘定科目!$B$2:$B$70,勘定科目!$C$2:$C$70),"")</f>
        <v/>
      </c>
    </row>
    <row r="61" spans="1:10" ht="24" customHeight="1" x14ac:dyDescent="0.2">
      <c r="A61" s="109"/>
      <c r="B61" s="41"/>
      <c r="C61" s="41"/>
      <c r="D61" s="42"/>
      <c r="E61" s="42"/>
      <c r="F61" s="44"/>
      <c r="G61" s="44"/>
      <c r="H61" s="67" t="str">
        <f t="shared" si="6"/>
        <v/>
      </c>
      <c r="I61" s="41"/>
      <c r="J61" s="73" t="str">
        <f>IF(I61&gt;0,LOOKUP(I61,勘定科目!$B$2:$B$70,勘定科目!$C$2:$C$70),"")</f>
        <v/>
      </c>
    </row>
    <row r="62" spans="1:10" ht="24" customHeight="1" x14ac:dyDescent="0.2">
      <c r="A62" s="109"/>
      <c r="B62" s="41"/>
      <c r="C62" s="41"/>
      <c r="D62" s="42"/>
      <c r="E62" s="42"/>
      <c r="F62" s="44"/>
      <c r="G62" s="44"/>
      <c r="H62" s="67" t="str">
        <f t="shared" si="6"/>
        <v/>
      </c>
      <c r="I62" s="41"/>
      <c r="J62" s="73" t="str">
        <f>IF(I62&gt;0,LOOKUP(I62,勘定科目!$B$2:$B$70,勘定科目!$C$2:$C$70),"")</f>
        <v/>
      </c>
    </row>
    <row r="63" spans="1:10" ht="24" customHeight="1" x14ac:dyDescent="0.2">
      <c r="A63" s="109"/>
      <c r="B63" s="41"/>
      <c r="C63" s="41"/>
      <c r="D63" s="42"/>
      <c r="E63" s="42"/>
      <c r="F63" s="44"/>
      <c r="G63" s="44"/>
      <c r="H63" s="67" t="str">
        <f t="shared" si="6"/>
        <v/>
      </c>
      <c r="I63" s="41"/>
      <c r="J63" s="73" t="str">
        <f>IF(I63&gt;0,LOOKUP(I63,勘定科目!$B$2:$B$70,勘定科目!$C$2:$C$70),"")</f>
        <v/>
      </c>
    </row>
    <row r="64" spans="1:10" ht="24" customHeight="1" x14ac:dyDescent="0.2">
      <c r="A64" s="109"/>
      <c r="B64" s="41"/>
      <c r="C64" s="41"/>
      <c r="D64" s="42"/>
      <c r="E64" s="42"/>
      <c r="F64" s="44"/>
      <c r="G64" s="44"/>
      <c r="H64" s="67" t="str">
        <f t="shared" si="6"/>
        <v/>
      </c>
      <c r="I64" s="41"/>
      <c r="J64" s="73" t="str">
        <f>IF(I64&gt;0,LOOKUP(I64,勘定科目!$B$2:$B$70,勘定科目!$C$2:$C$70),"")</f>
        <v/>
      </c>
    </row>
    <row r="65" spans="1:10" ht="24" customHeight="1" thickBot="1" x14ac:dyDescent="0.25">
      <c r="A65" s="110"/>
      <c r="B65" s="45"/>
      <c r="C65" s="45"/>
      <c r="D65" s="46"/>
      <c r="E65" s="46"/>
      <c r="F65" s="47"/>
      <c r="G65" s="47"/>
      <c r="H65" s="68" t="str">
        <f t="shared" si="6"/>
        <v/>
      </c>
      <c r="I65" s="45"/>
      <c r="J65" s="74" t="str">
        <f>IF(I65&gt;0,LOOKUP(I65,勘定科目!$B$2:$B$70,勘定科目!$C$2:$C$70),"")</f>
        <v/>
      </c>
    </row>
    <row r="66" spans="1:10" ht="24" customHeight="1" thickBot="1" x14ac:dyDescent="0.25">
      <c r="A66" s="99"/>
      <c r="B66" s="100"/>
      <c r="C66" s="100"/>
      <c r="D66" s="101"/>
      <c r="E66" s="48" t="s">
        <v>61</v>
      </c>
      <c r="F66" s="69">
        <f>SUM(F39:F65)</f>
        <v>0</v>
      </c>
      <c r="G66" s="69">
        <f>SUM(G39:G65)</f>
        <v>0</v>
      </c>
      <c r="H66" s="69">
        <f>F66-G66+H38</f>
        <v>9000</v>
      </c>
      <c r="I66" s="102"/>
      <c r="J66" s="103"/>
    </row>
  </sheetData>
  <mergeCells count="36">
    <mergeCell ref="A66:D66"/>
    <mergeCell ref="I66:J66"/>
    <mergeCell ref="G36:G37"/>
    <mergeCell ref="H36:H37"/>
    <mergeCell ref="I36:I37"/>
    <mergeCell ref="J36:J37"/>
    <mergeCell ref="A38:D38"/>
    <mergeCell ref="A39:A65"/>
    <mergeCell ref="F36:F37"/>
    <mergeCell ref="A35:D35"/>
    <mergeCell ref="A36:B36"/>
    <mergeCell ref="C36:C37"/>
    <mergeCell ref="D36:D37"/>
    <mergeCell ref="E36:E37"/>
    <mergeCell ref="A7:D7"/>
    <mergeCell ref="K7:M7"/>
    <mergeCell ref="A8:A34"/>
    <mergeCell ref="K18:M18"/>
    <mergeCell ref="G5:G6"/>
    <mergeCell ref="H5:H6"/>
    <mergeCell ref="I5:I6"/>
    <mergeCell ref="J5:J6"/>
    <mergeCell ref="K5:M6"/>
    <mergeCell ref="A5:B5"/>
    <mergeCell ref="C5:C6"/>
    <mergeCell ref="D5:D6"/>
    <mergeCell ref="E5:E6"/>
    <mergeCell ref="F5:F6"/>
    <mergeCell ref="Q5:S6"/>
    <mergeCell ref="T5:V6"/>
    <mergeCell ref="N5:P6"/>
    <mergeCell ref="C1:J1"/>
    <mergeCell ref="K1:V1"/>
    <mergeCell ref="K2:V2"/>
    <mergeCell ref="B3:J3"/>
    <mergeCell ref="K3:V3"/>
  </mergeCells>
  <phoneticPr fontId="2"/>
  <dataValidations count="2">
    <dataValidation imeMode="halfAlpha" allowBlank="1" showInputMessage="1" showErrorMessage="1" sqref="F7:I34 F38:I65" xr:uid="{00000000-0002-0000-0D00-000000000000}"/>
    <dataValidation allowBlank="1" showInputMessage="1" showErrorMessage="1" promptTitle="NO" prompt="INPUT" sqref="J7:J34 J38:J65" xr:uid="{00000000-0002-0000-0D00-000001000000}"/>
  </dataValidations>
  <pageMargins left="0.23622047244094491" right="0.23622047244094491" top="0.74803149606299213" bottom="0.55118110236220474" header="0" footer="0"/>
  <pageSetup paperSize="9" orientation="portrait" horizontalDpi="1200" verticalDpi="120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35"/>
  <sheetViews>
    <sheetView view="pageLayout" zoomScaleNormal="100" workbookViewId="0">
      <selection activeCell="A3" sqref="A3:L3"/>
    </sheetView>
  </sheetViews>
  <sheetFormatPr defaultRowHeight="13.2" x14ac:dyDescent="0.2"/>
  <cols>
    <col min="1" max="1" width="4.33203125" customWidth="1"/>
    <col min="2" max="2" width="8.5546875" customWidth="1"/>
    <col min="3" max="3" width="10.109375" customWidth="1"/>
    <col min="4" max="4" width="4.33203125" customWidth="1"/>
    <col min="5" max="5" width="8.5546875" customWidth="1"/>
    <col min="6" max="6" width="10.109375" customWidth="1"/>
    <col min="7" max="7" width="4.33203125" customWidth="1"/>
    <col min="8" max="8" width="10.33203125" bestFit="1" customWidth="1"/>
    <col min="9" max="9" width="10.109375" customWidth="1"/>
    <col min="10" max="10" width="4.33203125" customWidth="1"/>
    <col min="11" max="11" width="12.21875" bestFit="1" customWidth="1"/>
    <col min="12" max="12" width="10.109375" customWidth="1"/>
  </cols>
  <sheetData>
    <row r="1" spans="1:12" ht="16.2" x14ac:dyDescent="0.2">
      <c r="A1" s="134" t="s">
        <v>62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</row>
    <row r="2" spans="1:12" x14ac:dyDescent="0.2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</row>
    <row r="3" spans="1:12" x14ac:dyDescent="0.2">
      <c r="A3" s="135" t="s">
        <v>106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</row>
    <row r="4" spans="1:12" ht="13.8" thickBot="1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2" x14ac:dyDescent="0.2">
      <c r="A5" s="126" t="s">
        <v>26</v>
      </c>
      <c r="B5" s="127"/>
      <c r="C5" s="127"/>
      <c r="D5" s="127" t="s">
        <v>35</v>
      </c>
      <c r="E5" s="127"/>
      <c r="F5" s="136"/>
      <c r="G5" s="126" t="s">
        <v>34</v>
      </c>
      <c r="H5" s="127"/>
      <c r="I5" s="128"/>
      <c r="J5" s="132" t="s">
        <v>47</v>
      </c>
      <c r="K5" s="127"/>
      <c r="L5" s="128"/>
    </row>
    <row r="6" spans="1:12" ht="13.8" thickBot="1" x14ac:dyDescent="0.25">
      <c r="A6" s="129"/>
      <c r="B6" s="130"/>
      <c r="C6" s="130"/>
      <c r="D6" s="130"/>
      <c r="E6" s="130"/>
      <c r="F6" s="137"/>
      <c r="G6" s="129"/>
      <c r="H6" s="130"/>
      <c r="I6" s="131"/>
      <c r="J6" s="133"/>
      <c r="K6" s="130"/>
      <c r="L6" s="131"/>
    </row>
    <row r="7" spans="1:12" ht="24" customHeight="1" x14ac:dyDescent="0.2">
      <c r="A7" s="123" t="s">
        <v>63</v>
      </c>
      <c r="B7" s="124"/>
      <c r="C7" s="125"/>
      <c r="D7" s="13">
        <v>201</v>
      </c>
      <c r="E7" s="13" t="str">
        <f>IF(LOOKUP(D7,勘定科目!$B$2:$B$70,勘定科目!$C$2:$C$70)=0,"",LOOKUP(D7,勘定科目!$B$2:$B$70,勘定科目!$C$2:$C$70))</f>
        <v>売上</v>
      </c>
      <c r="F7" s="14">
        <f>現金出納帳１月!P7+現金出納帳２月!P7+現金出納帳３月!P7+現金出納帳４月!P7+現金出納帳５月!P7+現金出納帳６月!P7+現金出納帳７月!P7+現金出納帳８月!P7+現金出納帳９月!P7+現金出納帳１０月!P7+現金出納帳１１月!P7+'現金出納帳１２月 '!P7</f>
        <v>15200</v>
      </c>
      <c r="G7" s="15">
        <v>301</v>
      </c>
      <c r="H7" s="13" t="str">
        <f>IF(LOOKUP(G7,勘定科目!$B$2:$B$70,勘定科目!$C$2:$C$70)=0,"",LOOKUP(G7,勘定科目!$B$2:$B$70,勘定科目!$C$2:$C$70))</f>
        <v>仕入</v>
      </c>
      <c r="I7" s="16">
        <f>現金出納帳１月!S7+現金出納帳２月!S7+現金出納帳３月!S7+現金出納帳４月!S7+現金出納帳５月!S7+現金出納帳６月!S7+現金出納帳７月!S7+現金出納帳８月!S7+現金出納帳９月!S7+現金出納帳１０月!S7+現金出納帳１１月!S7+'現金出納帳１２月 '!S7</f>
        <v>0</v>
      </c>
      <c r="J7" s="17">
        <v>401</v>
      </c>
      <c r="K7" s="13" t="str">
        <f>IF(LOOKUP(J7,勘定科目!$B$2:$B$70,勘定科目!$C$2:$C$70)=0,"",LOOKUP(J7,勘定科目!$B$2:$B$70,勘定科目!$C$2:$C$70))</f>
        <v>租税公課</v>
      </c>
      <c r="L7" s="18">
        <f>現金出納帳１月!V7+現金出納帳２月!V7+現金出納帳３月!V7+現金出納帳４月!V7+現金出納帳５月!V7+現金出納帳６月!V7+現金出納帳７月!V7+現金出納帳８月!V7+現金出納帳９月!V7+現金出納帳１０月!V7+現金出納帳１１月!V7+'現金出納帳１２月 '!V7</f>
        <v>0</v>
      </c>
    </row>
    <row r="8" spans="1:12" ht="24" customHeight="1" x14ac:dyDescent="0.2">
      <c r="A8" s="19">
        <v>101</v>
      </c>
      <c r="B8" s="20" t="str">
        <f>IF(LOOKUP(A8,勘定科目!$B$2:$B$70,勘定科目!$C$2:$C$70)=0,"",LOOKUP(A8,勘定科目!$B$2:$B$70,勘定科目!$C$2:$C$70))</f>
        <v>現金</v>
      </c>
      <c r="C8" s="21">
        <f>現金出納帳１月!M8+現金出納帳２月!M8+現金出納帳３月!M8+現金出納帳４月!M8+現金出納帳５月!M8+現金出納帳６月!M8+現金出納帳７月!M8+現金出納帳８月!M8+現金出納帳９月!M8+現金出納帳１０月!M8+現金出納帳１１月!M8+'現金出納帳１２月 '!M8</f>
        <v>0</v>
      </c>
      <c r="D8" s="20">
        <v>202</v>
      </c>
      <c r="E8" s="20" t="str">
        <f>IF(LOOKUP(D8,勘定科目!$B$2:$B$70,勘定科目!$C$2:$C$70)=0,"",LOOKUP(D8,勘定科目!$B$2:$B$70,勘定科目!$C$2:$C$70))</f>
        <v>売上２</v>
      </c>
      <c r="F8" s="21">
        <f>現金出納帳１月!P8+現金出納帳２月!P8+現金出納帳３月!P8+現金出納帳４月!P8+現金出納帳５月!P8+現金出納帳６月!P8+現金出納帳７月!P8+現金出納帳８月!P8+現金出納帳９月!P8+現金出納帳１０月!P8+現金出納帳１１月!P8+'現金出納帳１２月 '!P8</f>
        <v>0</v>
      </c>
      <c r="G8" s="19">
        <v>302</v>
      </c>
      <c r="H8" s="20" t="str">
        <f>IF(LOOKUP(G8,勘定科目!$B$2:$B$70,勘定科目!$C$2:$C$70)=0,"",LOOKUP(G8,勘定科目!$B$2:$B$70,勘定科目!$C$2:$C$70))</f>
        <v>買掛金</v>
      </c>
      <c r="I8" s="21">
        <f>現金出納帳１月!S8+現金出納帳２月!S8+現金出納帳３月!S8+現金出納帳４月!S8+現金出納帳５月!S8+現金出納帳６月!S8+現金出納帳７月!S8+現金出納帳８月!S8+現金出納帳９月!S8+現金出納帳１０月!S8+現金出納帳１１月!S8+'現金出納帳１２月 '!S8</f>
        <v>0</v>
      </c>
      <c r="J8" s="24">
        <v>402</v>
      </c>
      <c r="K8" s="20" t="str">
        <f>IF(LOOKUP(J8,勘定科目!$B$2:$B$70,勘定科目!$C$2:$C$70)=0,"",LOOKUP(J8,勘定科目!$B$2:$B$70,勘定科目!$C$2:$C$70))</f>
        <v>種苗費</v>
      </c>
      <c r="L8" s="21">
        <f>現金出納帳１月!V8+現金出納帳２月!V8+現金出納帳３月!V8+現金出納帳４月!V8+現金出納帳５月!V8+現金出納帳６月!V8+現金出納帳７月!V8+現金出納帳８月!V8+現金出納帳９月!V8+現金出納帳１０月!V8+現金出納帳１１月!V8+'現金出納帳１２月 '!V8</f>
        <v>0</v>
      </c>
    </row>
    <row r="9" spans="1:12" ht="24" customHeight="1" x14ac:dyDescent="0.2">
      <c r="A9" s="19">
        <v>102</v>
      </c>
      <c r="B9" s="20" t="str">
        <f>IF(LOOKUP(A9,勘定科目!$B$2:$B$70,勘定科目!$C$2:$C$70)=0,"",LOOKUP(A9,勘定科目!$B$2:$B$70,勘定科目!$C$2:$C$70))</f>
        <v>当座預金</v>
      </c>
      <c r="C9" s="21">
        <f>現金出納帳１月!M9+現金出納帳２月!M9+現金出納帳３月!M9+現金出納帳４月!M9+現金出納帳５月!M9+現金出納帳６月!M9+現金出納帳７月!M9+現金出納帳８月!M9+現金出納帳９月!M9+現金出納帳１０月!M9+現金出納帳１１月!M9+'現金出納帳１２月 '!M9</f>
        <v>0</v>
      </c>
      <c r="D9" s="20">
        <v>203</v>
      </c>
      <c r="E9" s="20" t="str">
        <f>IF(LOOKUP(D9,勘定科目!$B$2:$B$70,勘定科目!$C$2:$C$70)=0,"",LOOKUP(D9,勘定科目!$B$2:$B$70,勘定科目!$C$2:$C$70))</f>
        <v>受取利息</v>
      </c>
      <c r="F9" s="22">
        <f>現金出納帳１月!P9+現金出納帳２月!P9+現金出納帳３月!P9+現金出納帳４月!P9+現金出納帳５月!P9+現金出納帳６月!P9+現金出納帳７月!P9+現金出納帳８月!P9+現金出納帳９月!P9+現金出納帳１０月!P9+現金出納帳１１月!P9+'現金出納帳１２月 '!P9</f>
        <v>0</v>
      </c>
      <c r="G9" s="19">
        <v>303</v>
      </c>
      <c r="H9" s="20" t="str">
        <f>IF(LOOKUP(G9,勘定科目!$B$2:$B$70,勘定科目!$C$2:$C$70)=0,"",LOOKUP(G9,勘定科目!$B$2:$B$70,勘定科目!$C$2:$C$70))</f>
        <v>租税公課</v>
      </c>
      <c r="I9" s="23">
        <f>現金出納帳１月!S9+現金出納帳２月!S9+現金出納帳３月!S9+現金出納帳４月!S9+現金出納帳５月!S9+現金出納帳６月!S9+現金出納帳７月!S9+現金出納帳８月!S9+現金出納帳９月!S9+現金出納帳１０月!S9+現金出納帳１１月!S9+'現金出納帳１２月 '!S9</f>
        <v>0</v>
      </c>
      <c r="J9" s="24">
        <v>403</v>
      </c>
      <c r="K9" s="20" t="str">
        <f>IF(LOOKUP(J9,勘定科目!$B$2:$B$70,勘定科目!$C$2:$C$70)=0,"",LOOKUP(J9,勘定科目!$B$2:$B$70,勘定科目!$C$2:$C$70))</f>
        <v>素畜費</v>
      </c>
      <c r="L9" s="25">
        <f>現金出納帳１月!V9+現金出納帳２月!V9+現金出納帳３月!V9+現金出納帳４月!V9+現金出納帳５月!V9+現金出納帳６月!V9+現金出納帳７月!V9+現金出納帳８月!V9+現金出納帳９月!V9+現金出納帳１０月!V9+現金出納帳１１月!V9+'現金出納帳１２月 '!V9</f>
        <v>0</v>
      </c>
    </row>
    <row r="10" spans="1:12" ht="24" customHeight="1" x14ac:dyDescent="0.2">
      <c r="A10" s="19">
        <v>103</v>
      </c>
      <c r="B10" s="20" t="str">
        <f>IF(LOOKUP(A10,勘定科目!$B$2:$B$70,勘定科目!$C$2:$C$70)=0,"",LOOKUP(A10,勘定科目!$B$2:$B$70,勘定科目!$C$2:$C$70))</f>
        <v>普通預金</v>
      </c>
      <c r="C10" s="21">
        <f>現金出納帳１月!M10+現金出納帳２月!M10+現金出納帳３月!M10+現金出納帳４月!M10+現金出納帳５月!M10+現金出納帳６月!M10+現金出納帳７月!M10+現金出納帳８月!M10+現金出納帳９月!M10+現金出納帳１０月!M10+現金出納帳１１月!M10+'現金出納帳１２月 '!M10</f>
        <v>0</v>
      </c>
      <c r="D10" s="20">
        <v>204</v>
      </c>
      <c r="E10" s="20" t="str">
        <f>IF(LOOKUP(D10,勘定科目!$B$2:$B$70,勘定科目!$C$2:$C$70)=0,"",LOOKUP(D10,勘定科目!$B$2:$B$70,勘定科目!$C$2:$C$70))</f>
        <v>雑収入</v>
      </c>
      <c r="F10" s="22">
        <f>現金出納帳１月!P10+現金出納帳２月!P10+現金出納帳３月!P10+現金出納帳４月!P10+現金出納帳５月!P10+現金出納帳６月!P10+現金出納帳７月!P10+現金出納帳８月!P10+現金出納帳９月!P10+現金出納帳１０月!P10+現金出納帳１１月!P10+'現金出納帳１２月 '!P10</f>
        <v>0</v>
      </c>
      <c r="G10" s="19">
        <v>304</v>
      </c>
      <c r="H10" s="20" t="str">
        <f>IF(LOOKUP(G10,勘定科目!$B$2:$B$70,勘定科目!$C$2:$C$70)=0,"",LOOKUP(G10,勘定科目!$B$2:$B$70,勘定科目!$C$2:$C$70))</f>
        <v>荷造運賃</v>
      </c>
      <c r="I10" s="23">
        <f>現金出納帳１月!S10+現金出納帳２月!S10+現金出納帳３月!S10+現金出納帳４月!S10+現金出納帳５月!S10+現金出納帳６月!S10+現金出納帳７月!S10+現金出納帳８月!S10+現金出納帳９月!S10+現金出納帳１０月!S10+現金出納帳１１月!S10+'現金出納帳１２月 '!S10</f>
        <v>0</v>
      </c>
      <c r="J10" s="24">
        <v>404</v>
      </c>
      <c r="K10" s="20" t="str">
        <f>IF(LOOKUP(J10,勘定科目!$B$2:$B$70,勘定科目!$C$2:$C$70)=0,"",LOOKUP(J10,勘定科目!$B$2:$B$70,勘定科目!$C$2:$C$70))</f>
        <v>飼料費</v>
      </c>
      <c r="L10" s="25">
        <f>現金出納帳１月!V10+現金出納帳２月!V10+現金出納帳３月!V10+現金出納帳４月!V10+現金出納帳５月!V10+現金出納帳６月!V10+現金出納帳７月!V10+現金出納帳８月!V10+現金出納帳９月!V10+現金出納帳１０月!V10+現金出納帳１１月!V10+'現金出納帳１２月 '!V10</f>
        <v>0</v>
      </c>
    </row>
    <row r="11" spans="1:12" ht="24" customHeight="1" x14ac:dyDescent="0.2">
      <c r="A11" s="19">
        <v>104</v>
      </c>
      <c r="B11" s="20" t="str">
        <f>IF(LOOKUP(A11,勘定科目!$B$2:$B$70,勘定科目!$C$2:$C$70)=0,"",LOOKUP(A11,勘定科目!$B$2:$B$70,勘定科目!$C$2:$C$70))</f>
        <v>定期預金</v>
      </c>
      <c r="C11" s="21">
        <f>現金出納帳１月!M11+現金出納帳２月!M11+現金出納帳３月!M11+現金出納帳４月!M11+現金出納帳５月!M11+現金出納帳６月!M11+現金出納帳７月!M11+現金出納帳８月!M11+現金出納帳９月!M11+現金出納帳１０月!M11+現金出納帳１１月!M11+'現金出納帳１２月 '!M11</f>
        <v>0</v>
      </c>
      <c r="D11" s="20">
        <v>205</v>
      </c>
      <c r="E11" s="20" t="str">
        <f>IF(LOOKUP(D11,勘定科目!$B$2:$B$70,勘定科目!$C$2:$C$70)=0,"",LOOKUP(D11,勘定科目!$B$2:$B$70,勘定科目!$C$2:$C$70))</f>
        <v>仕入</v>
      </c>
      <c r="F11" s="22">
        <f>現金出納帳１月!P11+現金出納帳２月!P11+現金出納帳３月!P11+現金出納帳４月!P11+現金出納帳５月!P11+現金出納帳６月!P11+現金出納帳７月!P11+現金出納帳８月!P11+現金出納帳９月!P11+現金出納帳１０月!P11+現金出納帳１１月!P11+'現金出納帳１２月 '!P11</f>
        <v>0</v>
      </c>
      <c r="G11" s="19">
        <v>305</v>
      </c>
      <c r="H11" s="20" t="str">
        <f>IF(LOOKUP(G11,勘定科目!$B$2:$B$70,勘定科目!$C$2:$C$70)=0,"",LOOKUP(G11,勘定科目!$B$2:$B$70,勘定科目!$C$2:$C$70))</f>
        <v>水道光熱費</v>
      </c>
      <c r="I11" s="23">
        <f>現金出納帳１月!S11+現金出納帳２月!S11+現金出納帳３月!S11+現金出納帳４月!S11+現金出納帳５月!S11+現金出納帳６月!S11+現金出納帳７月!S11+現金出納帳８月!S11+現金出納帳９月!S11+現金出納帳１０月!S11+現金出納帳１１月!S11+'現金出納帳１２月 '!S11</f>
        <v>0</v>
      </c>
      <c r="J11" s="24">
        <v>405</v>
      </c>
      <c r="K11" s="20" t="str">
        <f>IF(LOOKUP(J11,勘定科目!$B$2:$B$70,勘定科目!$C$2:$C$70)=0,"",LOOKUP(J11,勘定科目!$B$2:$B$70,勘定科目!$C$2:$C$70))</f>
        <v>農具費</v>
      </c>
      <c r="L11" s="25">
        <f>現金出納帳１月!V11+現金出納帳２月!V11+現金出納帳３月!V11+現金出納帳４月!V11+現金出納帳５月!V11+現金出納帳６月!V11+現金出納帳７月!V11+現金出納帳８月!V11+現金出納帳９月!V11+現金出納帳１０月!V11+現金出納帳１１月!V11+'現金出納帳１２月 '!V11</f>
        <v>0</v>
      </c>
    </row>
    <row r="12" spans="1:12" ht="24" customHeight="1" x14ac:dyDescent="0.2">
      <c r="A12" s="19">
        <v>105</v>
      </c>
      <c r="B12" s="20" t="str">
        <f>IF(LOOKUP(A12,勘定科目!$B$2:$B$70,勘定科目!$C$2:$C$70)=0,"",LOOKUP(A12,勘定科目!$B$2:$B$70,勘定科目!$C$2:$C$70))</f>
        <v>積立預金</v>
      </c>
      <c r="C12" s="21">
        <f>現金出納帳１月!M12+現金出納帳２月!M12+現金出納帳３月!M12+現金出納帳４月!M12+現金出納帳５月!M12+現金出納帳６月!M12+現金出納帳７月!M12+現金出納帳８月!M12+現金出納帳９月!M12+現金出納帳１０月!M12+現金出納帳１１月!M12+'現金出納帳１２月 '!M12</f>
        <v>0</v>
      </c>
      <c r="D12" s="20">
        <v>206</v>
      </c>
      <c r="E12" s="20" t="str">
        <f>IF(LOOKUP(D12,勘定科目!$B$2:$B$70,勘定科目!$C$2:$C$70)=0,"",LOOKUP(D12,勘定科目!$B$2:$B$70,勘定科目!$C$2:$C$70))</f>
        <v>売掛金</v>
      </c>
      <c r="F12" s="22">
        <f>現金出納帳１月!P12+現金出納帳２月!P12+現金出納帳３月!P12+現金出納帳４月!P12+現金出納帳５月!P12+現金出納帳６月!P12+現金出納帳７月!P12+現金出納帳８月!P12+現金出納帳９月!P12+現金出納帳１０月!P12+現金出納帳１１月!P12+'現金出納帳１２月 '!P12</f>
        <v>0</v>
      </c>
      <c r="G12" s="19">
        <v>306</v>
      </c>
      <c r="H12" s="20" t="str">
        <f>IF(LOOKUP(G12,勘定科目!$B$2:$B$70,勘定科目!$C$2:$C$70)=0,"",LOOKUP(G12,勘定科目!$B$2:$B$70,勘定科目!$C$2:$C$70))</f>
        <v>旅費交通費</v>
      </c>
      <c r="I12" s="23">
        <f>現金出納帳１月!S12+現金出納帳２月!S12+現金出納帳３月!S12+現金出納帳４月!S12+現金出納帳５月!S12+現金出納帳６月!S12+現金出納帳７月!S12+現金出納帳８月!S12+現金出納帳９月!S12+現金出納帳１０月!S12+現金出納帳１１月!S12+'現金出納帳１２月 '!S12</f>
        <v>5000</v>
      </c>
      <c r="J12" s="24">
        <v>406</v>
      </c>
      <c r="K12" s="20" t="str">
        <f>IF(LOOKUP(J12,勘定科目!$B$2:$B$70,勘定科目!$C$2:$C$70)=0,"",LOOKUP(J12,勘定科目!$B$2:$B$70,勘定科目!$C$2:$C$70))</f>
        <v>農薬衛生費</v>
      </c>
      <c r="L12" s="25">
        <f>現金出納帳１月!V12+現金出納帳２月!V12+現金出納帳３月!V12+現金出納帳４月!V12+現金出納帳５月!V12+現金出納帳６月!V12+現金出納帳７月!V12+現金出納帳８月!V12+現金出納帳９月!V12+現金出納帳１０月!V12+現金出納帳１１月!V12+'現金出納帳１２月 '!V12</f>
        <v>0</v>
      </c>
    </row>
    <row r="13" spans="1:12" ht="24" customHeight="1" x14ac:dyDescent="0.2">
      <c r="A13" s="19">
        <v>106</v>
      </c>
      <c r="B13" s="20" t="str">
        <f>IF(LOOKUP(A13,勘定科目!$B$2:$B$70,勘定科目!$C$2:$C$70)=0,"",LOOKUP(A13,勘定科目!$B$2:$B$70,勘定科目!$C$2:$C$70))</f>
        <v/>
      </c>
      <c r="C13" s="21">
        <f>現金出納帳１月!M13+現金出納帳２月!M13+現金出納帳３月!M13+現金出納帳４月!M13+現金出納帳５月!M13+現金出納帳６月!M13+現金出納帳７月!M13+現金出納帳８月!M13+現金出納帳９月!M13+現金出納帳１０月!M13+現金出納帳１１月!M13+'現金出納帳１２月 '!M13</f>
        <v>0</v>
      </c>
      <c r="D13" s="20">
        <v>207</v>
      </c>
      <c r="E13" s="20" t="str">
        <f>IF(LOOKUP(D13,勘定科目!$B$2:$B$70,勘定科目!$C$2:$C$70)=0,"",LOOKUP(D13,勘定科目!$B$2:$B$70,勘定科目!$C$2:$C$70))</f>
        <v>事業主借</v>
      </c>
      <c r="F13" s="22">
        <f>現金出納帳１月!P13+現金出納帳２月!P13+現金出納帳３月!P13+現金出納帳４月!P13+現金出納帳５月!P13+現金出納帳６月!P13+現金出納帳７月!P13+現金出納帳８月!P13+現金出納帳９月!P13+現金出納帳１０月!P13+現金出納帳１１月!P13+'現金出納帳１２月 '!P13</f>
        <v>0</v>
      </c>
      <c r="G13" s="19">
        <v>307</v>
      </c>
      <c r="H13" s="20" t="str">
        <f>IF(LOOKUP(G13,勘定科目!$B$2:$B$70,勘定科目!$C$2:$C$70)=0,"",LOOKUP(G13,勘定科目!$B$2:$B$70,勘定科目!$C$2:$C$70))</f>
        <v>通信費</v>
      </c>
      <c r="I13" s="23">
        <f>現金出納帳１月!S13+現金出納帳２月!S13+現金出納帳３月!S13+現金出納帳４月!S13+現金出納帳５月!S13+現金出納帳６月!S13+現金出納帳７月!S13+現金出納帳８月!S13+現金出納帳９月!S13+現金出納帳１０月!S13+現金出納帳１１月!S13+'現金出納帳１２月 '!S13</f>
        <v>0</v>
      </c>
      <c r="J13" s="24">
        <v>407</v>
      </c>
      <c r="K13" s="20" t="str">
        <f>IF(LOOKUP(J13,勘定科目!$B$2:$B$70,勘定科目!$C$2:$C$70)=0,"",LOOKUP(J13,勘定科目!$B$2:$B$70,勘定科目!$C$2:$C$70))</f>
        <v>諸材料費</v>
      </c>
      <c r="L13" s="25">
        <f>現金出納帳１月!V13+現金出納帳２月!V13+現金出納帳３月!V13+現金出納帳４月!V13+現金出納帳５月!V13+現金出納帳６月!V13+現金出納帳７月!V13+現金出納帳８月!V13+現金出納帳９月!V13+現金出納帳１０月!V13+現金出納帳１１月!V13+'現金出納帳１２月 '!V13</f>
        <v>0</v>
      </c>
    </row>
    <row r="14" spans="1:12" ht="24" customHeight="1" x14ac:dyDescent="0.2">
      <c r="A14" s="19">
        <v>107</v>
      </c>
      <c r="B14" s="20" t="str">
        <f>IF(LOOKUP(A14,勘定科目!$B$2:$B$70,勘定科目!$C$2:$C$70)=0,"",LOOKUP(A14,勘定科目!$B$2:$B$70,勘定科目!$C$2:$C$70))</f>
        <v/>
      </c>
      <c r="C14" s="21">
        <f>現金出納帳１月!M14+現金出納帳２月!M14+現金出納帳３月!M14+現金出納帳４月!M14+現金出納帳５月!M14+現金出納帳６月!M14+現金出納帳７月!M14+現金出納帳８月!M14+現金出納帳９月!M14+現金出納帳１０月!M14+現金出納帳１１月!M14+'現金出納帳１２月 '!M14</f>
        <v>0</v>
      </c>
      <c r="D14" s="20">
        <v>208</v>
      </c>
      <c r="E14" s="20" t="str">
        <f>IF(LOOKUP(D14,勘定科目!$B$2:$B$70,勘定科目!$C$2:$C$70)=0,"",LOOKUP(D14,勘定科目!$B$2:$B$70,勘定科目!$C$2:$C$70))</f>
        <v>預金引出</v>
      </c>
      <c r="F14" s="22">
        <f>現金出納帳１月!P14+現金出納帳２月!P14+現金出納帳３月!P14+現金出納帳４月!P14+現金出納帳５月!P14+現金出納帳６月!P14+現金出納帳７月!P14+現金出納帳８月!P14+現金出納帳９月!P14+現金出納帳１０月!P14+現金出納帳１１月!P14+'現金出納帳１２月 '!P14</f>
        <v>0</v>
      </c>
      <c r="G14" s="19">
        <v>308</v>
      </c>
      <c r="H14" s="20" t="str">
        <f>IF(LOOKUP(G14,勘定科目!$B$2:$B$70,勘定科目!$C$2:$C$70)=0,"",LOOKUP(G14,勘定科目!$B$2:$B$70,勘定科目!$C$2:$C$70))</f>
        <v>広告宣伝費</v>
      </c>
      <c r="I14" s="23">
        <f>現金出納帳１月!S14+現金出納帳２月!S14+現金出納帳３月!S14+現金出納帳４月!S14+現金出納帳５月!S14+現金出納帳６月!S14+現金出納帳７月!S14+現金出納帳８月!S14+現金出納帳９月!S14+現金出納帳１０月!S14+現金出納帳１１月!S14+'現金出納帳１２月 '!S14</f>
        <v>0</v>
      </c>
      <c r="J14" s="24">
        <v>408</v>
      </c>
      <c r="K14" s="20" t="str">
        <f>IF(LOOKUP(J14,勘定科目!$B$2:$B$70,勘定科目!$C$2:$C$70)=0,"",LOOKUP(J14,勘定科目!$B$2:$B$70,勘定科目!$C$2:$C$70))</f>
        <v>修繕費</v>
      </c>
      <c r="L14" s="25">
        <f>現金出納帳１月!V14+現金出納帳２月!V14+現金出納帳３月!V14+現金出納帳４月!V14+現金出納帳５月!V14+現金出納帳６月!V14+現金出納帳７月!V14+現金出納帳８月!V14+現金出納帳９月!V14+現金出納帳１０月!V14+現金出納帳１１月!V14+'現金出納帳１２月 '!V14</f>
        <v>0</v>
      </c>
    </row>
    <row r="15" spans="1:12" ht="24" customHeight="1" x14ac:dyDescent="0.2">
      <c r="A15" s="19">
        <v>108</v>
      </c>
      <c r="B15" s="20" t="str">
        <f>IF(LOOKUP(A15,勘定科目!$B$2:$B$70,勘定科目!$C$2:$C$70)=0,"",LOOKUP(A15,勘定科目!$B$2:$B$70,勘定科目!$C$2:$C$70))</f>
        <v/>
      </c>
      <c r="C15" s="21">
        <f>現金出納帳１月!M15+現金出納帳２月!M15+現金出納帳３月!M15+現金出納帳４月!M15+現金出納帳５月!M15+現金出納帳６月!M15+現金出納帳７月!M15+現金出納帳８月!M15+現金出納帳９月!M15+現金出納帳１０月!M15+現金出納帳１１月!M15+'現金出納帳１２月 '!M15</f>
        <v>0</v>
      </c>
      <c r="D15" s="20">
        <v>209</v>
      </c>
      <c r="E15" s="20" t="str">
        <f>IF(LOOKUP(D15,勘定科目!$B$2:$B$70,勘定科目!$C$2:$C$70)=0,"",LOOKUP(D15,勘定科目!$B$2:$B$70,勘定科目!$C$2:$C$70))</f>
        <v/>
      </c>
      <c r="F15" s="22">
        <f>現金出納帳１月!P15+現金出納帳２月!P15+現金出納帳３月!P15+現金出納帳４月!P15+現金出納帳５月!P15+現金出納帳６月!P15+現金出納帳７月!P15+現金出納帳８月!P15+現金出納帳９月!P15+現金出納帳１０月!P15+現金出納帳１１月!P15+'現金出納帳１２月 '!P15</f>
        <v>0</v>
      </c>
      <c r="G15" s="19">
        <v>309</v>
      </c>
      <c r="H15" s="20" t="str">
        <f>IF(LOOKUP(G15,勘定科目!$B$2:$B$70,勘定科目!$C$2:$C$70)=0,"",LOOKUP(G15,勘定科目!$B$2:$B$70,勘定科目!$C$2:$C$70))</f>
        <v>接待交際費</v>
      </c>
      <c r="I15" s="23">
        <f>現金出納帳１月!S15+現金出納帳２月!S15+現金出納帳３月!S15+現金出納帳４月!S15+現金出納帳５月!S15+現金出納帳６月!S15+現金出納帳７月!S15+現金出納帳８月!S15+現金出納帳９月!S15+現金出納帳１０月!S15+現金出納帳１１月!S15+'現金出納帳１２月 '!S15</f>
        <v>0</v>
      </c>
      <c r="J15" s="24">
        <v>409</v>
      </c>
      <c r="K15" s="20" t="str">
        <f>IF(LOOKUP(J15,勘定科目!$B$2:$B$70,勘定科目!$C$2:$C$70)=0,"",LOOKUP(J15,勘定科目!$B$2:$B$70,勘定科目!$C$2:$C$70))</f>
        <v>動力光熱費</v>
      </c>
      <c r="L15" s="25">
        <f>現金出納帳１月!V15+現金出納帳２月!V15+現金出納帳３月!V15+現金出納帳４月!V15+現金出納帳５月!V15+現金出納帳６月!V15+現金出納帳７月!V15+現金出納帳８月!V15+現金出納帳９月!V15+現金出納帳１０月!V15+現金出納帳１１月!V15+'現金出納帳１２月 '!V15</f>
        <v>0</v>
      </c>
    </row>
    <row r="16" spans="1:12" ht="24" customHeight="1" x14ac:dyDescent="0.2">
      <c r="A16" s="19">
        <v>109</v>
      </c>
      <c r="B16" s="20" t="str">
        <f>IF(LOOKUP(A16,勘定科目!$B$2:$B$70,勘定科目!$C$2:$C$70)=0,"",LOOKUP(A16,勘定科目!$B$2:$B$70,勘定科目!$C$2:$C$70))</f>
        <v/>
      </c>
      <c r="C16" s="21">
        <f>現金出納帳１月!M16+現金出納帳２月!M16+現金出納帳３月!M16+現金出納帳４月!M16+現金出納帳５月!M16+現金出納帳６月!M16+現金出納帳７月!M16+現金出納帳８月!M16+現金出納帳９月!M16+現金出納帳１０月!M16+現金出納帳１１月!M16+'現金出納帳１２月 '!M16</f>
        <v>0</v>
      </c>
      <c r="D16" s="20">
        <v>210</v>
      </c>
      <c r="E16" s="20" t="str">
        <f>IF(LOOKUP(D16,勘定科目!$B$2:$B$70,勘定科目!$C$2:$C$70)=0,"",LOOKUP(D16,勘定科目!$B$2:$B$70,勘定科目!$C$2:$C$70))</f>
        <v/>
      </c>
      <c r="F16" s="22">
        <f>現金出納帳１月!P16+現金出納帳２月!P16+現金出納帳３月!P16+現金出納帳４月!P16+現金出納帳５月!P16+現金出納帳６月!P16+現金出納帳７月!P16+現金出納帳８月!P16+現金出納帳９月!P16+現金出納帳１０月!P16+現金出納帳１１月!P16+'現金出納帳１２月 '!P16</f>
        <v>0</v>
      </c>
      <c r="G16" s="19">
        <v>310</v>
      </c>
      <c r="H16" s="20" t="str">
        <f>IF(LOOKUP(G16,勘定科目!$B$2:$B$70,勘定科目!$C$2:$C$70)=0,"",LOOKUP(G16,勘定科目!$B$2:$B$70,勘定科目!$C$2:$C$70))</f>
        <v>損害保険料</v>
      </c>
      <c r="I16" s="23">
        <f>現金出納帳１月!S16+現金出納帳２月!S16+現金出納帳３月!S16+現金出納帳４月!S16+現金出納帳５月!S16+現金出納帳６月!S16+現金出納帳７月!S16+現金出納帳８月!S16+現金出納帳９月!S16+現金出納帳１０月!S16+現金出納帳１１月!S16+'現金出納帳１２月 '!S16</f>
        <v>0</v>
      </c>
      <c r="J16" s="24">
        <v>410</v>
      </c>
      <c r="K16" s="20" t="str">
        <f>IF(LOOKUP(J16,勘定科目!$B$2:$B$70,勘定科目!$C$2:$C$70)=0,"",LOOKUP(J16,勘定科目!$B$2:$B$70,勘定科目!$C$2:$C$70))</f>
        <v>原材料仕入高</v>
      </c>
      <c r="L16" s="25">
        <f>現金出納帳１月!V16+現金出納帳２月!V16+現金出納帳３月!V16+現金出納帳４月!V16+現金出納帳５月!V16+現金出納帳６月!V16+現金出納帳７月!V16+現金出納帳８月!V16+現金出納帳９月!V16+現金出納帳１０月!V16+現金出納帳１１月!V16+'現金出納帳１２月 '!V16</f>
        <v>0</v>
      </c>
    </row>
    <row r="17" spans="1:12" ht="24" customHeight="1" thickBot="1" x14ac:dyDescent="0.25">
      <c r="A17" s="26">
        <v>110</v>
      </c>
      <c r="B17" s="27" t="str">
        <f>IF(LOOKUP(A17,勘定科目!$B$2:$B$70,勘定科目!$C$2:$C$70)=0,"",LOOKUP(A17,勘定科目!$B$2:$B$70,勘定科目!$C$2:$C$70))</f>
        <v/>
      </c>
      <c r="C17" s="28">
        <f>現金出納帳１月!M17+現金出納帳２月!M17+現金出納帳３月!M17+現金出納帳４月!M17+現金出納帳５月!M17+現金出納帳６月!M17+現金出納帳７月!M17+現金出納帳８月!M17+現金出納帳９月!M17+現金出納帳１０月!M17+現金出納帳１１月!M17+'現金出納帳１２月 '!M17</f>
        <v>0</v>
      </c>
      <c r="D17" s="20">
        <v>211</v>
      </c>
      <c r="E17" s="20" t="str">
        <f>IF(LOOKUP(D17,勘定科目!$B$2:$B$70,勘定科目!$C$2:$C$70)=0,"",LOOKUP(D17,勘定科目!$B$2:$B$70,勘定科目!$C$2:$C$70))</f>
        <v/>
      </c>
      <c r="F17" s="22">
        <f>現金出納帳１月!P17+現金出納帳２月!P17+現金出納帳３月!P17+現金出納帳４月!P17+現金出納帳５月!P17+現金出納帳６月!P17+現金出納帳７月!P17+現金出納帳８月!P17+現金出納帳９月!P17+現金出納帳１０月!P17+現金出納帳１１月!P17+'現金出納帳１２月 '!P17</f>
        <v>0</v>
      </c>
      <c r="G17" s="19">
        <v>311</v>
      </c>
      <c r="H17" s="20" t="str">
        <f>IF(LOOKUP(G17,勘定科目!$B$2:$B$70,勘定科目!$C$2:$C$70)=0,"",LOOKUP(G17,勘定科目!$B$2:$B$70,勘定科目!$C$2:$C$70))</f>
        <v>修繕費</v>
      </c>
      <c r="I17" s="23">
        <f>現金出納帳１月!S17+現金出納帳２月!S17+現金出納帳３月!S17+現金出納帳４月!S17+現金出納帳５月!S17+現金出納帳６月!S17+現金出納帳７月!S17+現金出納帳８月!S17+現金出納帳９月!S17+現金出納帳１０月!S17+現金出納帳１１月!S17+'現金出納帳１２月 '!S17</f>
        <v>0</v>
      </c>
      <c r="J17" s="24">
        <v>411</v>
      </c>
      <c r="K17" s="20" t="str">
        <f>IF(LOOKUP(J17,勘定科目!$B$2:$B$70,勘定科目!$C$2:$C$70)=0,"",LOOKUP(J17,勘定科目!$B$2:$B$70,勘定科目!$C$2:$C$70))</f>
        <v>外注工賃</v>
      </c>
      <c r="L17" s="25">
        <f>現金出納帳１月!V17+現金出納帳２月!V17+現金出納帳３月!V17+現金出納帳４月!V17+現金出納帳５月!V17+現金出納帳６月!V17+現金出納帳７月!V17+現金出納帳８月!V17+現金出納帳９月!V17+現金出納帳１０月!V17+現金出納帳１１月!V17+'現金出納帳１２月 '!V17</f>
        <v>2000</v>
      </c>
    </row>
    <row r="18" spans="1:12" ht="24" customHeight="1" x14ac:dyDescent="0.2">
      <c r="A18" s="123" t="s">
        <v>64</v>
      </c>
      <c r="B18" s="124"/>
      <c r="C18" s="125"/>
      <c r="D18" s="20">
        <v>212</v>
      </c>
      <c r="E18" s="20" t="str">
        <f>IF(LOOKUP(D18,勘定科目!$B$2:$B$70,勘定科目!$C$2:$C$70)=0,"",LOOKUP(D18,勘定科目!$B$2:$B$70,勘定科目!$C$2:$C$70))</f>
        <v/>
      </c>
      <c r="F18" s="22">
        <f>現金出納帳１月!P18+現金出納帳２月!P18+現金出納帳３月!P18+現金出納帳４月!P18+現金出納帳５月!P18+現金出納帳６月!P18+現金出納帳７月!P18+現金出納帳８月!P18+現金出納帳９月!P18+現金出納帳１０月!P18+現金出納帳１１月!P18+'現金出納帳１２月 '!P18</f>
        <v>0</v>
      </c>
      <c r="G18" s="19">
        <v>312</v>
      </c>
      <c r="H18" s="20" t="str">
        <f>IF(LOOKUP(G18,勘定科目!$B$2:$B$70,勘定科目!$C$2:$C$70)=0,"",LOOKUP(G18,勘定科目!$B$2:$B$70,勘定科目!$C$2:$C$70))</f>
        <v>消耗品費</v>
      </c>
      <c r="I18" s="23">
        <f>現金出納帳１月!S18+現金出納帳２月!S18+現金出納帳３月!S18+現金出納帳４月!S18+現金出納帳５月!S18+現金出納帳６月!S18+現金出納帳７月!S18+現金出納帳８月!S18+現金出納帳９月!S18+現金出納帳１０月!S18+現金出納帳１１月!S18+'現金出納帳１２月 '!S18</f>
        <v>0</v>
      </c>
      <c r="J18" s="24">
        <v>412</v>
      </c>
      <c r="K18" s="20" t="str">
        <f>IF(LOOKUP(J18,勘定科目!$B$2:$B$70,勘定科目!$C$2:$C$70)=0,"",LOOKUP(J18,勘定科目!$B$2:$B$70,勘定科目!$C$2:$C$70))</f>
        <v>電力費</v>
      </c>
      <c r="L18" s="25">
        <f>現金出納帳１月!V18+現金出納帳２月!V18+現金出納帳３月!V18+現金出納帳４月!V18+現金出納帳５月!V18+現金出納帳６月!V18+現金出納帳７月!V18+現金出納帳８月!V18+現金出納帳９月!V18+現金出納帳１０月!V18+現金出納帳１１月!V18+'現金出納帳１２月 '!V18</f>
        <v>0</v>
      </c>
    </row>
    <row r="19" spans="1:12" ht="24" customHeight="1" x14ac:dyDescent="0.2">
      <c r="A19" s="19">
        <v>101</v>
      </c>
      <c r="B19" s="20" t="str">
        <f>IF(LOOKUP(A19,勘定科目!$B$2:$B$70,勘定科目!$C$2:$C$70)=0,"",LOOKUP(A19,勘定科目!$B$2:$B$70,勘定科目!$C$2:$C$70))</f>
        <v>現金</v>
      </c>
      <c r="C19" s="21">
        <f>現金出納帳１月!M19+現金出納帳２月!M19+現金出納帳３月!M19+現金出納帳４月!M19+現金出納帳５月!M19+現金出納帳６月!M19+現金出納帳７月!M19+現金出納帳８月!M19+現金出納帳９月!M19+現金出納帳１０月!M19+現金出納帳１１月!M19+'現金出納帳１２月 '!M19</f>
        <v>0</v>
      </c>
      <c r="D19" s="20"/>
      <c r="E19" s="20"/>
      <c r="F19" s="22"/>
      <c r="G19" s="19">
        <v>313</v>
      </c>
      <c r="H19" s="20" t="str">
        <f>IF(LOOKUP(G19,勘定科目!$B$2:$B$70,勘定科目!$C$2:$C$70)=0,"",LOOKUP(G19,勘定科目!$B$2:$B$70,勘定科目!$C$2:$C$70))</f>
        <v>減価償却費</v>
      </c>
      <c r="I19" s="23">
        <f>現金出納帳１月!S19+現金出納帳２月!S19+現金出納帳３月!S19+現金出納帳４月!S19+現金出納帳５月!S19+現金出納帳６月!S19+現金出納帳７月!S19+現金出納帳８月!S19+現金出納帳９月!S19+現金出納帳１０月!S19+現金出納帳１１月!S19+'現金出納帳１２月 '!S19</f>
        <v>0</v>
      </c>
      <c r="J19" s="24">
        <v>413</v>
      </c>
      <c r="K19" s="20" t="str">
        <f>IF(LOOKUP(J19,勘定科目!$B$2:$B$70,勘定科目!$C$2:$C$70)=0,"",LOOKUP(J19,勘定科目!$B$2:$B$70,勘定科目!$C$2:$C$70))</f>
        <v>水道光熱費</v>
      </c>
      <c r="L19" s="25">
        <f>現金出納帳１月!V19+現金出納帳２月!V19+現金出納帳３月!V19+現金出納帳４月!V19+現金出納帳５月!V19+現金出納帳６月!V19+現金出納帳７月!V19+現金出納帳８月!V19+現金出納帳９月!V19+現金出納帳１０月!V19+現金出納帳１１月!V19+'現金出納帳１２月 '!V19</f>
        <v>0</v>
      </c>
    </row>
    <row r="20" spans="1:12" ht="24" customHeight="1" x14ac:dyDescent="0.2">
      <c r="A20" s="19">
        <v>102</v>
      </c>
      <c r="B20" s="20" t="str">
        <f>IF(LOOKUP(A20,勘定科目!$B$2:$B$70,勘定科目!$C$2:$C$70)=0,"",LOOKUP(A20,勘定科目!$B$2:$B$70,勘定科目!$C$2:$C$70))</f>
        <v>当座預金</v>
      </c>
      <c r="C20" s="21">
        <f>現金出納帳１月!M20+現金出納帳２月!M20+現金出納帳３月!M20+現金出納帳４月!M20+現金出納帳５月!M20+現金出納帳６月!M20+現金出納帳７月!M20+現金出納帳８月!M20+現金出納帳９月!M20+現金出納帳１０月!M20+現金出納帳１１月!M20+'現金出納帳１２月 '!M20</f>
        <v>0</v>
      </c>
      <c r="D20" s="20"/>
      <c r="E20" s="20"/>
      <c r="F20" s="22"/>
      <c r="G20" s="19">
        <v>314</v>
      </c>
      <c r="H20" s="20" t="str">
        <f>IF(LOOKUP(G20,勘定科目!$B$2:$B$70,勘定科目!$C$2:$C$70)=0,"",LOOKUP(G20,勘定科目!$B$2:$B$70,勘定科目!$C$2:$C$70))</f>
        <v>福利厚生費</v>
      </c>
      <c r="I20" s="23">
        <f>現金出納帳１月!S20+現金出納帳２月!S20+現金出納帳３月!S20+現金出納帳４月!S20+現金出納帳５月!S20+現金出納帳６月!S20+現金出納帳７月!S20+現金出納帳８月!S20+現金出納帳９月!S20+現金出納帳１０月!S20+現金出納帳１１月!S20+'現金出納帳１２月 '!S20</f>
        <v>0</v>
      </c>
      <c r="J20" s="24">
        <v>414</v>
      </c>
      <c r="K20" s="20" t="str">
        <f>IF(LOOKUP(J20,勘定科目!$B$2:$B$70,勘定科目!$C$2:$C$70)=0,"",LOOKUP(J20,勘定科目!$B$2:$B$70,勘定科目!$C$2:$C$70))</f>
        <v>修繕費</v>
      </c>
      <c r="L20" s="25">
        <f>現金出納帳１月!V20+現金出納帳２月!V20+現金出納帳３月!V20+現金出納帳４月!V20+現金出納帳５月!V20+現金出納帳６月!V20+現金出納帳７月!V20+現金出納帳８月!V20+現金出納帳９月!V20+現金出納帳１０月!V20+現金出納帳１１月!V20+'現金出納帳１２月 '!V20</f>
        <v>0</v>
      </c>
    </row>
    <row r="21" spans="1:12" ht="24" customHeight="1" x14ac:dyDescent="0.2">
      <c r="A21" s="19">
        <v>103</v>
      </c>
      <c r="B21" s="20" t="str">
        <f>IF(LOOKUP(A21,勘定科目!$B$2:$B$70,勘定科目!$C$2:$C$70)=0,"",LOOKUP(A21,勘定科目!$B$2:$B$70,勘定科目!$C$2:$C$70))</f>
        <v>普通預金</v>
      </c>
      <c r="C21" s="21">
        <f>現金出納帳１月!M21+現金出納帳２月!M21+現金出納帳３月!M21+現金出納帳４月!M21+現金出納帳５月!M21+現金出納帳６月!M21+現金出納帳７月!M21+現金出納帳８月!M21+現金出納帳９月!M21+現金出納帳１０月!M21+現金出納帳１１月!M21+'現金出納帳１２月 '!M21</f>
        <v>0</v>
      </c>
      <c r="D21" s="20"/>
      <c r="E21" s="20"/>
      <c r="F21" s="22"/>
      <c r="G21" s="19">
        <v>315</v>
      </c>
      <c r="H21" s="20" t="str">
        <f>IF(LOOKUP(G21,勘定科目!$B$2:$B$70,勘定科目!$C$2:$C$70)=0,"",LOOKUP(G21,勘定科目!$B$2:$B$70,勘定科目!$C$2:$C$70))</f>
        <v>給料賃金</v>
      </c>
      <c r="I21" s="23">
        <f>現金出納帳１月!S21+現金出納帳２月!S21+現金出納帳３月!S21+現金出納帳４月!S21+現金出納帳５月!S21+現金出納帳６月!S21+現金出納帳７月!S21+現金出納帳８月!S21+現金出納帳９月!S21+現金出納帳１０月!S21+現金出納帳１１月!S21+'現金出納帳１２月 '!S21</f>
        <v>0</v>
      </c>
      <c r="J21" s="24">
        <v>415</v>
      </c>
      <c r="K21" s="20" t="str">
        <f>IF(LOOKUP(J21,勘定科目!$B$2:$B$70,勘定科目!$C$2:$C$70)=0,"",LOOKUP(J21,勘定科目!$B$2:$B$70,勘定科目!$C$2:$C$70))</f>
        <v>減価償却費</v>
      </c>
      <c r="L21" s="25">
        <f>現金出納帳１月!V21+現金出納帳２月!V21+現金出納帳３月!V21+現金出納帳４月!V21+現金出納帳５月!V21+現金出納帳６月!V21+現金出納帳７月!V21+現金出納帳８月!V21+現金出納帳９月!V21+現金出納帳１０月!V21+現金出納帳１１月!V21+'現金出納帳１２月 '!V21</f>
        <v>0</v>
      </c>
    </row>
    <row r="22" spans="1:12" ht="24" customHeight="1" x14ac:dyDescent="0.2">
      <c r="A22" s="19">
        <v>104</v>
      </c>
      <c r="B22" s="20" t="str">
        <f>IF(LOOKUP(A22,勘定科目!$B$2:$B$70,勘定科目!$C$2:$C$70)=0,"",LOOKUP(A22,勘定科目!$B$2:$B$70,勘定科目!$C$2:$C$70))</f>
        <v>定期預金</v>
      </c>
      <c r="C22" s="21">
        <f>現金出納帳１月!M22+現金出納帳２月!M22+現金出納帳３月!M22+現金出納帳４月!M22+現金出納帳５月!M22+現金出納帳６月!M22+現金出納帳７月!M22+現金出納帳８月!M22+現金出納帳９月!M22+現金出納帳１０月!M22+現金出納帳１１月!M22+'現金出納帳１２月 '!M22</f>
        <v>0</v>
      </c>
      <c r="D22" s="20"/>
      <c r="E22" s="20"/>
      <c r="F22" s="22"/>
      <c r="G22" s="19">
        <v>316</v>
      </c>
      <c r="H22" s="20" t="str">
        <f>IF(LOOKUP(G22,勘定科目!$B$2:$B$70,勘定科目!$C$2:$C$70)=0,"",LOOKUP(G22,勘定科目!$B$2:$B$70,勘定科目!$C$2:$C$70))</f>
        <v>外注工賃</v>
      </c>
      <c r="I22" s="23">
        <f>現金出納帳１月!S22+現金出納帳２月!S22+現金出納帳３月!S22+現金出納帳４月!S22+現金出納帳５月!S22+現金出納帳６月!S22+現金出納帳７月!S22+現金出納帳８月!S22+現金出納帳９月!S22+現金出納帳１０月!S22+現金出納帳１１月!S22+'現金出納帳１２月 '!S22</f>
        <v>2000</v>
      </c>
      <c r="J22" s="24">
        <v>416</v>
      </c>
      <c r="K22" s="20" t="str">
        <f>IF(LOOKUP(J22,勘定科目!$B$2:$B$70,勘定科目!$C$2:$C$70)=0,"",LOOKUP(J22,勘定科目!$B$2:$B$70,勘定科目!$C$2:$C$70))</f>
        <v/>
      </c>
      <c r="L22" s="25">
        <f>現金出納帳１月!V22+現金出納帳２月!V22+現金出納帳３月!V22+現金出納帳４月!V22+現金出納帳５月!V22+現金出納帳６月!V22+現金出納帳７月!V22+現金出納帳８月!V22+現金出納帳９月!V22+現金出納帳１０月!V22+現金出納帳１１月!V22+'現金出納帳１２月 '!V22</f>
        <v>0</v>
      </c>
    </row>
    <row r="23" spans="1:12" ht="24" customHeight="1" x14ac:dyDescent="0.2">
      <c r="A23" s="19">
        <v>105</v>
      </c>
      <c r="B23" s="20" t="str">
        <f>IF(LOOKUP(A23,勘定科目!$B$2:$B$70,勘定科目!$C$2:$C$70)=0,"",LOOKUP(A23,勘定科目!$B$2:$B$70,勘定科目!$C$2:$C$70))</f>
        <v>積立預金</v>
      </c>
      <c r="C23" s="21">
        <f>現金出納帳１月!M23+現金出納帳２月!M23+現金出納帳３月!M23+現金出納帳４月!M23+現金出納帳５月!M23+現金出納帳６月!M23+現金出納帳７月!M23+現金出納帳８月!M23+現金出納帳９月!M23+現金出納帳１０月!M23+現金出納帳１１月!M23+'現金出納帳１２月 '!M23</f>
        <v>0</v>
      </c>
      <c r="D23" s="20"/>
      <c r="E23" s="20"/>
      <c r="F23" s="22"/>
      <c r="G23" s="19">
        <v>317</v>
      </c>
      <c r="H23" s="20" t="str">
        <f>IF(LOOKUP(G23,勘定科目!$B$2:$B$70,勘定科目!$C$2:$C$70)=0,"",LOOKUP(G23,勘定科目!$B$2:$B$70,勘定科目!$C$2:$C$70))</f>
        <v>利子割引料</v>
      </c>
      <c r="I23" s="23">
        <f>現金出納帳１月!S23+現金出納帳２月!S23+現金出納帳３月!S23+現金出納帳４月!S23+現金出納帳５月!S23+現金出納帳６月!S23+現金出納帳７月!S23+現金出納帳８月!S23+現金出納帳９月!S23+現金出納帳１０月!S23+現金出納帳１１月!S23+'現金出納帳１２月 '!S23</f>
        <v>0</v>
      </c>
      <c r="J23" s="24">
        <v>417</v>
      </c>
      <c r="K23" s="20" t="str">
        <f>IF(LOOKUP(J23,勘定科目!$B$2:$B$70,勘定科目!$C$2:$C$70)=0,"",LOOKUP(J23,勘定科目!$B$2:$B$70,勘定科目!$C$2:$C$70))</f>
        <v/>
      </c>
      <c r="L23" s="25">
        <f>現金出納帳１月!V23+現金出納帳２月!V23+現金出納帳３月!V23+現金出納帳４月!V23+現金出納帳５月!V23+現金出納帳６月!V23+現金出納帳７月!V23+現金出納帳８月!V23+現金出納帳９月!V23+現金出納帳１０月!V23+現金出納帳１１月!V23+'現金出納帳１２月 '!V23</f>
        <v>0</v>
      </c>
    </row>
    <row r="24" spans="1:12" ht="24" customHeight="1" x14ac:dyDescent="0.2">
      <c r="A24" s="19">
        <v>106</v>
      </c>
      <c r="B24" s="20" t="str">
        <f>IF(LOOKUP(A24,勘定科目!$B$2:$B$70,勘定科目!$C$2:$C$70)=0,"",LOOKUP(A24,勘定科目!$B$2:$B$70,勘定科目!$C$2:$C$70))</f>
        <v/>
      </c>
      <c r="C24" s="21">
        <f>現金出納帳１月!M24+現金出納帳２月!M24+現金出納帳３月!M24+現金出納帳４月!M24+現金出納帳５月!M24+現金出納帳６月!M24+現金出納帳７月!M24+現金出納帳８月!M24+現金出納帳９月!M24+現金出納帳１０月!M24+現金出納帳１１月!M24+'現金出納帳１２月 '!M24</f>
        <v>0</v>
      </c>
      <c r="D24" s="20"/>
      <c r="E24" s="20"/>
      <c r="F24" s="22"/>
      <c r="G24" s="19">
        <v>318</v>
      </c>
      <c r="H24" s="20" t="str">
        <f>IF(LOOKUP(G24,勘定科目!$B$2:$B$70,勘定科目!$C$2:$C$70)=0,"",LOOKUP(G24,勘定科目!$B$2:$B$70,勘定科目!$C$2:$C$70))</f>
        <v>地代家賃</v>
      </c>
      <c r="I24" s="23">
        <f>現金出納帳１月!S24+現金出納帳２月!S24+現金出納帳３月!S24+現金出納帳４月!S24+現金出納帳５月!S24+現金出納帳６月!S24+現金出納帳７月!S24+現金出納帳８月!S24+現金出納帳９月!S24+現金出納帳１０月!S24+現金出納帳１１月!S24+'現金出納帳１２月 '!S24</f>
        <v>0</v>
      </c>
      <c r="J24" s="24">
        <v>418</v>
      </c>
      <c r="K24" s="20" t="str">
        <f>IF(LOOKUP(J24,勘定科目!$B$2:$B$70,勘定科目!$C$2:$C$70)=0,"",LOOKUP(J24,勘定科目!$B$2:$B$70,勘定科目!$C$2:$C$70))</f>
        <v/>
      </c>
      <c r="L24" s="25">
        <f>現金出納帳１月!V24+現金出納帳２月!V24+現金出納帳３月!V24+現金出納帳４月!V24+現金出納帳５月!V24+現金出納帳６月!V24+現金出納帳７月!V24+現金出納帳８月!V24+現金出納帳９月!V24+現金出納帳１０月!V24+現金出納帳１１月!V24+'現金出納帳１２月 '!V24</f>
        <v>0</v>
      </c>
    </row>
    <row r="25" spans="1:12" ht="24" customHeight="1" x14ac:dyDescent="0.2">
      <c r="A25" s="19">
        <v>107</v>
      </c>
      <c r="B25" s="20" t="str">
        <f>IF(LOOKUP(A25,勘定科目!$B$2:$B$70,勘定科目!$C$2:$C$70)=0,"",LOOKUP(A25,勘定科目!$B$2:$B$70,勘定科目!$C$2:$C$70))</f>
        <v/>
      </c>
      <c r="C25" s="21">
        <f>現金出納帳１月!M25+現金出納帳２月!M25+現金出納帳３月!M25+現金出納帳４月!M25+現金出納帳５月!M25+現金出納帳６月!M25+現金出納帳７月!M25+現金出納帳８月!M25+現金出納帳９月!M25+現金出納帳１０月!M25+現金出納帳１１月!M25+'現金出納帳１２月 '!M25</f>
        <v>0</v>
      </c>
      <c r="D25" s="20"/>
      <c r="E25" s="20"/>
      <c r="F25" s="22"/>
      <c r="G25" s="19">
        <v>319</v>
      </c>
      <c r="H25" s="20" t="str">
        <f>IF(LOOKUP(G25,勘定科目!$B$2:$B$70,勘定科目!$C$2:$C$70)=0,"",LOOKUP(G25,勘定科目!$B$2:$B$70,勘定科目!$C$2:$C$70))</f>
        <v>貸倒金</v>
      </c>
      <c r="I25" s="23">
        <f>現金出納帳１月!S25+現金出納帳２月!S25+現金出納帳３月!S25+現金出納帳４月!S25+現金出納帳５月!S25+現金出納帳６月!S25+現金出納帳７月!S25+現金出納帳８月!S25+現金出納帳９月!S25+現金出納帳１０月!S25+現金出納帳１１月!S25+'現金出納帳１２月 '!S25</f>
        <v>0</v>
      </c>
      <c r="J25" s="24">
        <v>419</v>
      </c>
      <c r="K25" s="20" t="str">
        <f>IF(LOOKUP(J25,勘定科目!$B$2:$B$70,勘定科目!$C$2:$C$70)=0,"",LOOKUP(J25,勘定科目!$B$2:$B$70,勘定科目!$C$2:$C$70))</f>
        <v/>
      </c>
      <c r="L25" s="25">
        <f>現金出納帳１月!V25+現金出納帳２月!V25+現金出納帳３月!V25+現金出納帳４月!V25+現金出納帳５月!V25+現金出納帳６月!V25+現金出納帳７月!V25+現金出納帳８月!V25+現金出納帳９月!V25+現金出納帳１０月!V25+現金出納帳１１月!V25+'現金出納帳１２月 '!V25</f>
        <v>0</v>
      </c>
    </row>
    <row r="26" spans="1:12" ht="24" customHeight="1" x14ac:dyDescent="0.2">
      <c r="A26" s="19">
        <v>108</v>
      </c>
      <c r="B26" s="20" t="str">
        <f>IF(LOOKUP(A26,勘定科目!$B$2:$B$70,勘定科目!$C$2:$C$70)=0,"",LOOKUP(A26,勘定科目!$B$2:$B$70,勘定科目!$C$2:$C$70))</f>
        <v/>
      </c>
      <c r="C26" s="21">
        <f>現金出納帳１月!M26+現金出納帳２月!M26+現金出納帳３月!M26+現金出納帳４月!M26+現金出納帳５月!M26+現金出納帳６月!M26+現金出納帳７月!M26+現金出納帳８月!M26+現金出納帳９月!M26+現金出納帳１０月!M26+現金出納帳１１月!M26+'現金出納帳１２月 '!M26</f>
        <v>0</v>
      </c>
      <c r="D26" s="20"/>
      <c r="E26" s="20"/>
      <c r="F26" s="22"/>
      <c r="G26" s="19">
        <v>320</v>
      </c>
      <c r="H26" s="20" t="str">
        <f>IF(LOOKUP(G26,勘定科目!$B$2:$B$70,勘定科目!$C$2:$C$70)=0,"",LOOKUP(G26,勘定科目!$B$2:$B$70,勘定科目!$C$2:$C$70))</f>
        <v>車両費</v>
      </c>
      <c r="I26" s="23">
        <f>現金出納帳１月!S26+現金出納帳２月!S26+現金出納帳３月!S26+現金出納帳４月!S26+現金出納帳５月!S26+現金出納帳６月!S26+現金出納帳７月!S26+現金出納帳８月!S26+現金出納帳９月!S26+現金出納帳１０月!S26+現金出納帳１１月!S26+'現金出納帳１２月 '!S26</f>
        <v>4000</v>
      </c>
      <c r="J26" s="24">
        <v>420</v>
      </c>
      <c r="K26" s="20" t="str">
        <f>IF(LOOKUP(J26,勘定科目!$B$2:$B$70,勘定科目!$C$2:$C$70)=0,"",LOOKUP(J26,勘定科目!$B$2:$B$70,勘定科目!$C$2:$C$70))</f>
        <v/>
      </c>
      <c r="L26" s="25">
        <f>現金出納帳１月!V26+現金出納帳２月!V26+現金出納帳３月!V26+現金出納帳４月!V26+現金出納帳５月!V26+現金出納帳６月!V26+現金出納帳７月!V26+現金出納帳８月!V26+現金出納帳９月!V26+現金出納帳１０月!V26+現金出納帳１１月!V26+'現金出納帳１２月 '!V26</f>
        <v>0</v>
      </c>
    </row>
    <row r="27" spans="1:12" ht="24" customHeight="1" x14ac:dyDescent="0.2">
      <c r="A27" s="19">
        <v>109</v>
      </c>
      <c r="B27" s="20" t="str">
        <f>IF(LOOKUP(A27,勘定科目!$B$2:$B$70,勘定科目!$C$2:$C$70)=0,"",LOOKUP(A27,勘定科目!$B$2:$B$70,勘定科目!$C$2:$C$70))</f>
        <v/>
      </c>
      <c r="C27" s="21">
        <f>現金出納帳１月!M27+現金出納帳２月!M27+現金出納帳３月!M27+現金出納帳４月!M27+現金出納帳５月!M27+現金出納帳６月!M27+現金出納帳７月!M27+現金出納帳８月!M27+現金出納帳９月!M27+現金出納帳１０月!M27+現金出納帳１１月!M27+'現金出納帳１２月 '!M27</f>
        <v>0</v>
      </c>
      <c r="D27" s="20"/>
      <c r="E27" s="20"/>
      <c r="F27" s="22"/>
      <c r="G27" s="19">
        <v>321</v>
      </c>
      <c r="H27" s="20" t="str">
        <f>IF(LOOKUP(G27,勘定科目!$B$2:$B$70,勘定科目!$C$2:$C$70)=0,"",LOOKUP(G27,勘定科目!$B$2:$B$70,勘定科目!$C$2:$C$70))</f>
        <v>雑費</v>
      </c>
      <c r="I27" s="23">
        <f>現金出納帳１月!S27+現金出納帳２月!S27+現金出納帳３月!S27+現金出納帳４月!S27+現金出納帳５月!S27+現金出納帳６月!S27+現金出納帳７月!S27+現金出納帳８月!S27+現金出納帳９月!S27+現金出納帳１０月!S27+現金出納帳１１月!S27+'現金出納帳１２月 '!S27</f>
        <v>0</v>
      </c>
      <c r="J27" s="24">
        <v>421</v>
      </c>
      <c r="K27" s="20" t="str">
        <f>IF(LOOKUP(J27,勘定科目!$B$2:$B$70,勘定科目!$C$2:$C$70)=0,"",LOOKUP(J27,勘定科目!$B$2:$B$70,勘定科目!$C$2:$C$70))</f>
        <v/>
      </c>
      <c r="L27" s="25">
        <f>現金出納帳１月!V27+現金出納帳２月!V27+現金出納帳３月!V27+現金出納帳４月!V27+現金出納帳５月!V27+現金出納帳６月!V27+現金出納帳７月!V27+現金出納帳８月!V27+現金出納帳９月!V27+現金出納帳１０月!V27+現金出納帳１１月!V27+'現金出納帳１２月 '!V27</f>
        <v>0</v>
      </c>
    </row>
    <row r="28" spans="1:12" ht="24" customHeight="1" x14ac:dyDescent="0.2">
      <c r="A28" s="19">
        <v>110</v>
      </c>
      <c r="B28" s="20" t="str">
        <f>IF(LOOKUP(A28,勘定科目!$B$2:$B$70,勘定科目!$C$2:$C$70)=0,"",LOOKUP(A28,勘定科目!$B$2:$B$70,勘定科目!$C$2:$C$70))</f>
        <v/>
      </c>
      <c r="C28" s="21">
        <f>現金出納帳１月!M28+現金出納帳２月!M28+現金出納帳３月!M28+現金出納帳４月!M28+現金出納帳５月!M28+現金出納帳６月!M28+現金出納帳７月!M28+現金出納帳８月!M28+現金出納帳９月!M28+現金出納帳１０月!M28+現金出納帳１１月!M28+'現金出納帳１２月 '!M28</f>
        <v>0</v>
      </c>
      <c r="D28" s="20"/>
      <c r="E28" s="20"/>
      <c r="F28" s="22"/>
      <c r="G28" s="19">
        <v>322</v>
      </c>
      <c r="H28" s="20" t="str">
        <f>IF(LOOKUP(G28,勘定科目!$B$2:$B$70,勘定科目!$C$2:$C$70)=0,"",LOOKUP(G28,勘定科目!$B$2:$B$70,勘定科目!$C$2:$C$70))</f>
        <v>事業主貸</v>
      </c>
      <c r="I28" s="23">
        <f>現金出納帳１月!S28+現金出納帳２月!S28+現金出納帳３月!S28+現金出納帳４月!S28+現金出納帳５月!S28+現金出納帳６月!S28+現金出納帳７月!S28+現金出納帳８月!S28+現金出納帳９月!S28+現金出納帳１０月!S28+現金出納帳１１月!S28+'現金出納帳１２月 '!S28</f>
        <v>0</v>
      </c>
      <c r="J28" s="24"/>
      <c r="K28" s="20"/>
      <c r="L28" s="25"/>
    </row>
    <row r="29" spans="1:12" ht="24" customHeight="1" x14ac:dyDescent="0.2">
      <c r="A29" s="19"/>
      <c r="B29" s="20"/>
      <c r="C29" s="21"/>
      <c r="D29" s="20"/>
      <c r="E29" s="20"/>
      <c r="F29" s="22"/>
      <c r="G29" s="19">
        <v>323</v>
      </c>
      <c r="H29" s="20" t="str">
        <f>IF(LOOKUP(G29,勘定科目!$B$2:$B$70,勘定科目!$C$2:$C$70)=0,"",LOOKUP(G29,勘定科目!$B$2:$B$70,勘定科目!$C$2:$C$70))</f>
        <v>リース料</v>
      </c>
      <c r="I29" s="23">
        <f>現金出納帳１月!S29+現金出納帳２月!S29+現金出納帳３月!S29+現金出納帳４月!S29+現金出納帳５月!S29+現金出納帳６月!S29+現金出納帳７月!S29+現金出納帳８月!S29+現金出納帳９月!S29+現金出納帳１０月!S29+現金出納帳１１月!S29+'現金出納帳１２月 '!S29</f>
        <v>0</v>
      </c>
      <c r="J29" s="24"/>
      <c r="K29" s="20"/>
      <c r="L29" s="25"/>
    </row>
    <row r="30" spans="1:12" ht="24" customHeight="1" x14ac:dyDescent="0.2">
      <c r="A30" s="19"/>
      <c r="B30" s="20"/>
      <c r="C30" s="21"/>
      <c r="D30" s="20"/>
      <c r="E30" s="20"/>
      <c r="F30" s="22"/>
      <c r="G30" s="19">
        <v>324</v>
      </c>
      <c r="H30" s="20" t="str">
        <f>IF(LOOKUP(G30,勘定科目!$B$2:$B$70,勘定科目!$C$2:$C$70)=0,"",LOOKUP(G30,勘定科目!$B$2:$B$70,勘定科目!$C$2:$C$70))</f>
        <v>預金預入</v>
      </c>
      <c r="I30" s="23">
        <f>現金出納帳１月!S30+現金出納帳２月!S30+現金出納帳３月!S30+現金出納帳４月!S30+現金出納帳５月!S30+現金出納帳６月!S30+現金出納帳７月!S30+現金出納帳８月!S30+現金出納帳９月!S30+現金出納帳１０月!S30+現金出納帳１１月!S30+'現金出納帳１２月 '!S30</f>
        <v>0</v>
      </c>
      <c r="J30" s="24"/>
      <c r="K30" s="20"/>
      <c r="L30" s="25"/>
    </row>
    <row r="31" spans="1:12" ht="24" customHeight="1" x14ac:dyDescent="0.2">
      <c r="A31" s="19"/>
      <c r="B31" s="20"/>
      <c r="C31" s="21"/>
      <c r="D31" s="20"/>
      <c r="E31" s="20"/>
      <c r="F31" s="22"/>
      <c r="G31" s="19">
        <v>325</v>
      </c>
      <c r="H31" s="20" t="str">
        <f>IF(LOOKUP(G31,勘定科目!$B$2:$B$70,勘定科目!$C$2:$C$70)=0,"",LOOKUP(G31,勘定科目!$B$2:$B$70,勘定科目!$C$2:$C$70))</f>
        <v/>
      </c>
      <c r="I31" s="23">
        <f>現金出納帳１月!S31+現金出納帳２月!S31+現金出納帳３月!S31+現金出納帳４月!S31+現金出納帳５月!S31+現金出納帳６月!S31+現金出納帳７月!S31+現金出納帳８月!S31+現金出納帳９月!S31+現金出納帳１０月!S31+現金出納帳１１月!S31+'現金出納帳１２月 '!S31</f>
        <v>0</v>
      </c>
      <c r="J31" s="24"/>
      <c r="K31" s="20"/>
      <c r="L31" s="25"/>
    </row>
    <row r="32" spans="1:12" ht="24" customHeight="1" x14ac:dyDescent="0.2">
      <c r="A32" s="19"/>
      <c r="B32" s="20"/>
      <c r="C32" s="21"/>
      <c r="D32" s="20"/>
      <c r="E32" s="20"/>
      <c r="F32" s="22"/>
      <c r="G32" s="19">
        <v>326</v>
      </c>
      <c r="H32" s="20" t="str">
        <f>IF(LOOKUP(G32,勘定科目!$B$2:$B$70,勘定科目!$C$2:$C$70)=0,"",LOOKUP(G32,勘定科目!$B$2:$B$70,勘定科目!$C$2:$C$70))</f>
        <v/>
      </c>
      <c r="I32" s="23">
        <f>現金出納帳１月!S32+現金出納帳２月!S32+現金出納帳３月!S32+現金出納帳４月!S32+現金出納帳５月!S32+現金出納帳６月!S32+現金出納帳７月!S32+現金出納帳８月!S32+現金出納帳９月!S32+現金出納帳１０月!S32+現金出納帳１１月!S32+'現金出納帳１２月 '!S32</f>
        <v>0</v>
      </c>
      <c r="J32" s="24"/>
      <c r="K32" s="20"/>
      <c r="L32" s="25"/>
    </row>
    <row r="33" spans="1:12" ht="24" customHeight="1" x14ac:dyDescent="0.2">
      <c r="A33" s="19"/>
      <c r="B33" s="20"/>
      <c r="C33" s="20"/>
      <c r="D33" s="20"/>
      <c r="E33" s="20"/>
      <c r="F33" s="29"/>
      <c r="G33" s="19"/>
      <c r="H33" s="20"/>
      <c r="I33" s="30"/>
      <c r="J33" s="24"/>
      <c r="K33" s="20"/>
      <c r="L33" s="31"/>
    </row>
    <row r="34" spans="1:12" ht="24" customHeight="1" x14ac:dyDescent="0.2">
      <c r="A34" s="19"/>
      <c r="B34" s="20"/>
      <c r="C34" s="20"/>
      <c r="D34" s="20"/>
      <c r="E34" s="20"/>
      <c r="F34" s="29"/>
      <c r="G34" s="19"/>
      <c r="H34" s="20"/>
      <c r="I34" s="30"/>
      <c r="J34" s="24"/>
      <c r="K34" s="20"/>
      <c r="L34" s="31"/>
    </row>
    <row r="35" spans="1:12" ht="24" customHeight="1" thickBot="1" x14ac:dyDescent="0.25">
      <c r="A35" s="26"/>
      <c r="B35" s="27"/>
      <c r="C35" s="27"/>
      <c r="D35" s="27"/>
      <c r="E35" s="27"/>
      <c r="F35" s="32"/>
      <c r="G35" s="26"/>
      <c r="H35" s="27"/>
      <c r="I35" s="33"/>
      <c r="J35" s="34"/>
      <c r="K35" s="27"/>
      <c r="L35" s="35"/>
    </row>
  </sheetData>
  <mergeCells count="9">
    <mergeCell ref="A7:C7"/>
    <mergeCell ref="A18:C18"/>
    <mergeCell ref="A1:L1"/>
    <mergeCell ref="A2:L2"/>
    <mergeCell ref="A3:L3"/>
    <mergeCell ref="A5:C6"/>
    <mergeCell ref="D5:F6"/>
    <mergeCell ref="G5:I6"/>
    <mergeCell ref="J5:L6"/>
  </mergeCells>
  <phoneticPr fontId="2"/>
  <pageMargins left="0.23622047244094491" right="0.23622047244094491" top="0.74803149606299213" bottom="0.74803149606299213" header="0.31496062992125984" footer="0.31496062992125984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0"/>
  <sheetViews>
    <sheetView workbookViewId="0">
      <selection activeCell="F10" sqref="F10"/>
    </sheetView>
  </sheetViews>
  <sheetFormatPr defaultRowHeight="13.2" x14ac:dyDescent="0.2"/>
  <cols>
    <col min="1" max="1" width="16.109375" bestFit="1" customWidth="1"/>
    <col min="2" max="2" width="4.44140625" customWidth="1"/>
    <col min="3" max="3" width="13.88671875" bestFit="1" customWidth="1"/>
  </cols>
  <sheetData>
    <row r="1" spans="1:3" ht="13.8" thickBot="1" x14ac:dyDescent="0.25">
      <c r="A1" s="95" t="s">
        <v>0</v>
      </c>
      <c r="B1" s="96"/>
      <c r="C1" s="97"/>
    </row>
    <row r="2" spans="1:3" x14ac:dyDescent="0.2">
      <c r="A2" s="9" t="s">
        <v>26</v>
      </c>
      <c r="B2" s="78">
        <v>101</v>
      </c>
      <c r="C2" s="10" t="s">
        <v>27</v>
      </c>
    </row>
    <row r="3" spans="1:3" x14ac:dyDescent="0.2">
      <c r="A3" s="3"/>
      <c r="B3" s="79">
        <v>102</v>
      </c>
      <c r="C3" s="4" t="s">
        <v>31</v>
      </c>
    </row>
    <row r="4" spans="1:3" x14ac:dyDescent="0.2">
      <c r="A4" s="3"/>
      <c r="B4" s="79">
        <v>103</v>
      </c>
      <c r="C4" s="4" t="s">
        <v>28</v>
      </c>
    </row>
    <row r="5" spans="1:3" x14ac:dyDescent="0.2">
      <c r="A5" s="3"/>
      <c r="B5" s="79">
        <v>104</v>
      </c>
      <c r="C5" s="4" t="s">
        <v>29</v>
      </c>
    </row>
    <row r="6" spans="1:3" x14ac:dyDescent="0.2">
      <c r="A6" s="3"/>
      <c r="B6" s="79">
        <v>105</v>
      </c>
      <c r="C6" s="4" t="s">
        <v>30</v>
      </c>
    </row>
    <row r="7" spans="1:3" x14ac:dyDescent="0.2">
      <c r="A7" s="3"/>
      <c r="B7" s="79">
        <v>106</v>
      </c>
      <c r="C7" s="4"/>
    </row>
    <row r="8" spans="1:3" x14ac:dyDescent="0.2">
      <c r="A8" s="3"/>
      <c r="B8" s="79">
        <v>107</v>
      </c>
      <c r="C8" s="4"/>
    </row>
    <row r="9" spans="1:3" x14ac:dyDescent="0.2">
      <c r="A9" s="7"/>
      <c r="B9" s="80">
        <v>108</v>
      </c>
      <c r="C9" s="8"/>
    </row>
    <row r="10" spans="1:3" x14ac:dyDescent="0.2">
      <c r="A10" s="7"/>
      <c r="B10" s="80">
        <v>109</v>
      </c>
      <c r="C10" s="8"/>
    </row>
    <row r="11" spans="1:3" ht="13.8" thickBot="1" x14ac:dyDescent="0.25">
      <c r="A11" s="5"/>
      <c r="B11" s="81">
        <v>110</v>
      </c>
      <c r="C11" s="6"/>
    </row>
    <row r="12" spans="1:3" x14ac:dyDescent="0.2">
      <c r="A12" s="1" t="s">
        <v>36</v>
      </c>
      <c r="B12" s="82">
        <v>201</v>
      </c>
      <c r="C12" s="2" t="s">
        <v>1</v>
      </c>
    </row>
    <row r="13" spans="1:3" x14ac:dyDescent="0.2">
      <c r="A13" s="3"/>
      <c r="B13" s="79">
        <v>202</v>
      </c>
      <c r="C13" s="4" t="s">
        <v>2</v>
      </c>
    </row>
    <row r="14" spans="1:3" x14ac:dyDescent="0.2">
      <c r="A14" s="3"/>
      <c r="B14" s="79">
        <v>203</v>
      </c>
      <c r="C14" s="4" t="s">
        <v>5</v>
      </c>
    </row>
    <row r="15" spans="1:3" x14ac:dyDescent="0.2">
      <c r="A15" s="3"/>
      <c r="B15" s="79">
        <v>204</v>
      </c>
      <c r="C15" s="4" t="s">
        <v>3</v>
      </c>
    </row>
    <row r="16" spans="1:3" x14ac:dyDescent="0.2">
      <c r="A16" s="3"/>
      <c r="B16" s="79">
        <v>205</v>
      </c>
      <c r="C16" s="4" t="s">
        <v>4</v>
      </c>
    </row>
    <row r="17" spans="1:3" x14ac:dyDescent="0.2">
      <c r="A17" s="3"/>
      <c r="B17" s="79">
        <v>206</v>
      </c>
      <c r="C17" s="4" t="s">
        <v>6</v>
      </c>
    </row>
    <row r="18" spans="1:3" x14ac:dyDescent="0.2">
      <c r="A18" s="3"/>
      <c r="B18" s="79">
        <v>207</v>
      </c>
      <c r="C18" s="4" t="s">
        <v>73</v>
      </c>
    </row>
    <row r="19" spans="1:3" x14ac:dyDescent="0.2">
      <c r="A19" s="3"/>
      <c r="B19" s="79">
        <v>208</v>
      </c>
      <c r="C19" s="4" t="s">
        <v>32</v>
      </c>
    </row>
    <row r="20" spans="1:3" x14ac:dyDescent="0.2">
      <c r="A20" s="3"/>
      <c r="B20" s="79">
        <v>209</v>
      </c>
      <c r="C20" s="4"/>
    </row>
    <row r="21" spans="1:3" x14ac:dyDescent="0.2">
      <c r="A21" s="3"/>
      <c r="B21" s="79">
        <v>210</v>
      </c>
      <c r="C21" s="4"/>
    </row>
    <row r="22" spans="1:3" x14ac:dyDescent="0.2">
      <c r="A22" s="3"/>
      <c r="B22" s="79">
        <v>211</v>
      </c>
      <c r="C22" s="4"/>
    </row>
    <row r="23" spans="1:3" ht="13.8" thickBot="1" x14ac:dyDescent="0.25">
      <c r="A23" s="5"/>
      <c r="B23" s="81">
        <v>212</v>
      </c>
      <c r="C23" s="6"/>
    </row>
    <row r="24" spans="1:3" x14ac:dyDescent="0.2">
      <c r="A24" s="9" t="s">
        <v>34</v>
      </c>
      <c r="B24" s="78">
        <v>301</v>
      </c>
      <c r="C24" s="10" t="s">
        <v>4</v>
      </c>
    </row>
    <row r="25" spans="1:3" x14ac:dyDescent="0.2">
      <c r="A25" s="3"/>
      <c r="B25" s="79">
        <f>B24+1</f>
        <v>302</v>
      </c>
      <c r="C25" s="4" t="s">
        <v>7</v>
      </c>
    </row>
    <row r="26" spans="1:3" x14ac:dyDescent="0.2">
      <c r="A26" s="3"/>
      <c r="B26" s="79">
        <f t="shared" ref="B26:B49" si="0">B25+1</f>
        <v>303</v>
      </c>
      <c r="C26" s="4" t="s">
        <v>8</v>
      </c>
    </row>
    <row r="27" spans="1:3" x14ac:dyDescent="0.2">
      <c r="A27" s="3"/>
      <c r="B27" s="79">
        <f t="shared" si="0"/>
        <v>304</v>
      </c>
      <c r="C27" s="4" t="s">
        <v>9</v>
      </c>
    </row>
    <row r="28" spans="1:3" x14ac:dyDescent="0.2">
      <c r="A28" s="3"/>
      <c r="B28" s="79">
        <f t="shared" si="0"/>
        <v>305</v>
      </c>
      <c r="C28" s="4" t="s">
        <v>10</v>
      </c>
    </row>
    <row r="29" spans="1:3" x14ac:dyDescent="0.2">
      <c r="A29" s="3"/>
      <c r="B29" s="79">
        <f t="shared" si="0"/>
        <v>306</v>
      </c>
      <c r="C29" s="4" t="s">
        <v>71</v>
      </c>
    </row>
    <row r="30" spans="1:3" x14ac:dyDescent="0.2">
      <c r="A30" s="3"/>
      <c r="B30" s="79">
        <f t="shared" si="0"/>
        <v>307</v>
      </c>
      <c r="C30" s="4" t="s">
        <v>11</v>
      </c>
    </row>
    <row r="31" spans="1:3" x14ac:dyDescent="0.2">
      <c r="A31" s="3"/>
      <c r="B31" s="79">
        <f t="shared" si="0"/>
        <v>308</v>
      </c>
      <c r="C31" s="4" t="s">
        <v>12</v>
      </c>
    </row>
    <row r="32" spans="1:3" x14ac:dyDescent="0.2">
      <c r="A32" s="3"/>
      <c r="B32" s="79">
        <f t="shared" si="0"/>
        <v>309</v>
      </c>
      <c r="C32" s="4" t="s">
        <v>13</v>
      </c>
    </row>
    <row r="33" spans="1:3" x14ac:dyDescent="0.2">
      <c r="A33" s="3"/>
      <c r="B33" s="79">
        <f t="shared" si="0"/>
        <v>310</v>
      </c>
      <c r="C33" s="4" t="s">
        <v>14</v>
      </c>
    </row>
    <row r="34" spans="1:3" x14ac:dyDescent="0.2">
      <c r="A34" s="3"/>
      <c r="B34" s="79">
        <f t="shared" si="0"/>
        <v>311</v>
      </c>
      <c r="C34" s="4" t="s">
        <v>15</v>
      </c>
    </row>
    <row r="35" spans="1:3" x14ac:dyDescent="0.2">
      <c r="A35" s="3"/>
      <c r="B35" s="79">
        <f t="shared" si="0"/>
        <v>312</v>
      </c>
      <c r="C35" s="4" t="s">
        <v>16</v>
      </c>
    </row>
    <row r="36" spans="1:3" x14ac:dyDescent="0.2">
      <c r="A36" s="3"/>
      <c r="B36" s="79">
        <f t="shared" si="0"/>
        <v>313</v>
      </c>
      <c r="C36" s="4" t="s">
        <v>17</v>
      </c>
    </row>
    <row r="37" spans="1:3" x14ac:dyDescent="0.2">
      <c r="A37" s="3"/>
      <c r="B37" s="79">
        <f t="shared" si="0"/>
        <v>314</v>
      </c>
      <c r="C37" s="4" t="s">
        <v>18</v>
      </c>
    </row>
    <row r="38" spans="1:3" x14ac:dyDescent="0.2">
      <c r="A38" s="3"/>
      <c r="B38" s="79">
        <f t="shared" si="0"/>
        <v>315</v>
      </c>
      <c r="C38" s="4" t="s">
        <v>19</v>
      </c>
    </row>
    <row r="39" spans="1:3" x14ac:dyDescent="0.2">
      <c r="A39" s="3"/>
      <c r="B39" s="79">
        <f t="shared" si="0"/>
        <v>316</v>
      </c>
      <c r="C39" s="4" t="s">
        <v>20</v>
      </c>
    </row>
    <row r="40" spans="1:3" x14ac:dyDescent="0.2">
      <c r="A40" s="3"/>
      <c r="B40" s="79">
        <f t="shared" si="0"/>
        <v>317</v>
      </c>
      <c r="C40" s="4" t="s">
        <v>21</v>
      </c>
    </row>
    <row r="41" spans="1:3" x14ac:dyDescent="0.2">
      <c r="A41" s="3"/>
      <c r="B41" s="79">
        <f t="shared" si="0"/>
        <v>318</v>
      </c>
      <c r="C41" s="4" t="s">
        <v>22</v>
      </c>
    </row>
    <row r="42" spans="1:3" x14ac:dyDescent="0.2">
      <c r="A42" s="3"/>
      <c r="B42" s="79">
        <f t="shared" si="0"/>
        <v>319</v>
      </c>
      <c r="C42" s="4" t="s">
        <v>23</v>
      </c>
    </row>
    <row r="43" spans="1:3" x14ac:dyDescent="0.2">
      <c r="A43" s="3"/>
      <c r="B43" s="79">
        <f t="shared" si="0"/>
        <v>320</v>
      </c>
      <c r="C43" s="4" t="s">
        <v>24</v>
      </c>
    </row>
    <row r="44" spans="1:3" x14ac:dyDescent="0.2">
      <c r="A44" s="3"/>
      <c r="B44" s="79">
        <f t="shared" si="0"/>
        <v>321</v>
      </c>
      <c r="C44" s="4" t="s">
        <v>25</v>
      </c>
    </row>
    <row r="45" spans="1:3" x14ac:dyDescent="0.2">
      <c r="A45" s="3"/>
      <c r="B45" s="79">
        <f t="shared" si="0"/>
        <v>322</v>
      </c>
      <c r="C45" s="4" t="s">
        <v>74</v>
      </c>
    </row>
    <row r="46" spans="1:3" x14ac:dyDescent="0.2">
      <c r="A46" s="3"/>
      <c r="B46" s="79">
        <f t="shared" si="0"/>
        <v>323</v>
      </c>
      <c r="C46" s="4" t="s">
        <v>41</v>
      </c>
    </row>
    <row r="47" spans="1:3" x14ac:dyDescent="0.2">
      <c r="A47" s="3"/>
      <c r="B47" s="79">
        <f t="shared" si="0"/>
        <v>324</v>
      </c>
      <c r="C47" s="4" t="s">
        <v>33</v>
      </c>
    </row>
    <row r="48" spans="1:3" x14ac:dyDescent="0.2">
      <c r="A48" s="3"/>
      <c r="B48" s="79">
        <f t="shared" si="0"/>
        <v>325</v>
      </c>
      <c r="C48" s="4"/>
    </row>
    <row r="49" spans="1:3" ht="13.8" thickBot="1" x14ac:dyDescent="0.25">
      <c r="A49" s="7"/>
      <c r="B49" s="80">
        <f t="shared" si="0"/>
        <v>326</v>
      </c>
      <c r="C49" s="8"/>
    </row>
    <row r="50" spans="1:3" x14ac:dyDescent="0.2">
      <c r="A50" s="1" t="s">
        <v>47</v>
      </c>
      <c r="B50" s="82">
        <v>401</v>
      </c>
      <c r="C50" s="2" t="s">
        <v>8</v>
      </c>
    </row>
    <row r="51" spans="1:3" x14ac:dyDescent="0.2">
      <c r="A51" s="3"/>
      <c r="B51" s="79">
        <f>B50+1</f>
        <v>402</v>
      </c>
      <c r="C51" s="4" t="s">
        <v>37</v>
      </c>
    </row>
    <row r="52" spans="1:3" x14ac:dyDescent="0.2">
      <c r="A52" s="3"/>
      <c r="B52" s="79">
        <f t="shared" ref="B52:B70" si="1">B51+1</f>
        <v>403</v>
      </c>
      <c r="C52" s="4" t="s">
        <v>38</v>
      </c>
    </row>
    <row r="53" spans="1:3" x14ac:dyDescent="0.2">
      <c r="A53" s="3"/>
      <c r="B53" s="79">
        <f t="shared" si="1"/>
        <v>404</v>
      </c>
      <c r="C53" s="4" t="s">
        <v>39</v>
      </c>
    </row>
    <row r="54" spans="1:3" x14ac:dyDescent="0.2">
      <c r="A54" s="3"/>
      <c r="B54" s="79">
        <f t="shared" si="1"/>
        <v>405</v>
      </c>
      <c r="C54" s="4" t="s">
        <v>40</v>
      </c>
    </row>
    <row r="55" spans="1:3" x14ac:dyDescent="0.2">
      <c r="A55" s="3"/>
      <c r="B55" s="79">
        <f t="shared" si="1"/>
        <v>406</v>
      </c>
      <c r="C55" s="4" t="s">
        <v>42</v>
      </c>
    </row>
    <row r="56" spans="1:3" x14ac:dyDescent="0.2">
      <c r="A56" s="3"/>
      <c r="B56" s="79">
        <f t="shared" si="1"/>
        <v>407</v>
      </c>
      <c r="C56" s="4" t="s">
        <v>43</v>
      </c>
    </row>
    <row r="57" spans="1:3" x14ac:dyDescent="0.2">
      <c r="A57" s="3"/>
      <c r="B57" s="79">
        <f t="shared" si="1"/>
        <v>408</v>
      </c>
      <c r="C57" s="4" t="s">
        <v>15</v>
      </c>
    </row>
    <row r="58" spans="1:3" x14ac:dyDescent="0.2">
      <c r="A58" s="3"/>
      <c r="B58" s="79">
        <f t="shared" si="1"/>
        <v>409</v>
      </c>
      <c r="C58" s="4" t="s">
        <v>44</v>
      </c>
    </row>
    <row r="59" spans="1:3" x14ac:dyDescent="0.2">
      <c r="A59" s="3"/>
      <c r="B59" s="79">
        <f t="shared" si="1"/>
        <v>410</v>
      </c>
      <c r="C59" s="4" t="s">
        <v>45</v>
      </c>
    </row>
    <row r="60" spans="1:3" x14ac:dyDescent="0.2">
      <c r="A60" s="3"/>
      <c r="B60" s="79">
        <f t="shared" si="1"/>
        <v>411</v>
      </c>
      <c r="C60" s="4" t="s">
        <v>20</v>
      </c>
    </row>
    <row r="61" spans="1:3" x14ac:dyDescent="0.2">
      <c r="A61" s="3"/>
      <c r="B61" s="79">
        <f t="shared" si="1"/>
        <v>412</v>
      </c>
      <c r="C61" s="4" t="s">
        <v>46</v>
      </c>
    </row>
    <row r="62" spans="1:3" x14ac:dyDescent="0.2">
      <c r="A62" s="3"/>
      <c r="B62" s="79">
        <f t="shared" si="1"/>
        <v>413</v>
      </c>
      <c r="C62" s="4" t="s">
        <v>10</v>
      </c>
    </row>
    <row r="63" spans="1:3" x14ac:dyDescent="0.2">
      <c r="A63" s="3"/>
      <c r="B63" s="79">
        <f t="shared" si="1"/>
        <v>414</v>
      </c>
      <c r="C63" s="4" t="s">
        <v>15</v>
      </c>
    </row>
    <row r="64" spans="1:3" x14ac:dyDescent="0.2">
      <c r="A64" s="3"/>
      <c r="B64" s="79">
        <f t="shared" si="1"/>
        <v>415</v>
      </c>
      <c r="C64" s="4" t="s">
        <v>17</v>
      </c>
    </row>
    <row r="65" spans="1:3" x14ac:dyDescent="0.2">
      <c r="A65" s="3"/>
      <c r="B65" s="79">
        <f t="shared" si="1"/>
        <v>416</v>
      </c>
      <c r="C65" s="4"/>
    </row>
    <row r="66" spans="1:3" x14ac:dyDescent="0.2">
      <c r="A66" s="3"/>
      <c r="B66" s="79">
        <f t="shared" si="1"/>
        <v>417</v>
      </c>
      <c r="C66" s="4"/>
    </row>
    <row r="67" spans="1:3" x14ac:dyDescent="0.2">
      <c r="A67" s="3"/>
      <c r="B67" s="79">
        <f t="shared" si="1"/>
        <v>418</v>
      </c>
      <c r="C67" s="4"/>
    </row>
    <row r="68" spans="1:3" x14ac:dyDescent="0.2">
      <c r="A68" s="3"/>
      <c r="B68" s="79">
        <f t="shared" si="1"/>
        <v>419</v>
      </c>
      <c r="C68" s="4"/>
    </row>
    <row r="69" spans="1:3" x14ac:dyDescent="0.2">
      <c r="A69" s="3"/>
      <c r="B69" s="79">
        <f t="shared" si="1"/>
        <v>420</v>
      </c>
      <c r="C69" s="4"/>
    </row>
    <row r="70" spans="1:3" ht="13.8" thickBot="1" x14ac:dyDescent="0.25">
      <c r="A70" s="5"/>
      <c r="B70" s="81">
        <f t="shared" si="1"/>
        <v>421</v>
      </c>
      <c r="C70" s="6"/>
    </row>
  </sheetData>
  <mergeCells count="1">
    <mergeCell ref="A1:C1"/>
  </mergeCells>
  <phoneticPr fontId="2"/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69"/>
  <sheetViews>
    <sheetView view="pageLayout" topLeftCell="A37" zoomScaleNormal="100" workbookViewId="0">
      <selection activeCell="G44" sqref="G44"/>
    </sheetView>
  </sheetViews>
  <sheetFormatPr defaultColWidth="8.88671875" defaultRowHeight="13.2" x14ac:dyDescent="0.2"/>
  <cols>
    <col min="1" max="2" width="3.44140625" bestFit="1" customWidth="1"/>
    <col min="3" max="3" width="5.44140625" bestFit="1" customWidth="1"/>
    <col min="4" max="4" width="11.5546875" bestFit="1" customWidth="1"/>
    <col min="5" max="5" width="24.44140625" customWidth="1"/>
    <col min="6" max="8" width="11" customWidth="1"/>
    <col min="9" max="9" width="6" customWidth="1"/>
    <col min="10" max="10" width="11.5546875" bestFit="1" customWidth="1"/>
    <col min="11" max="11" width="4.33203125" customWidth="1"/>
    <col min="12" max="13" width="9.109375" customWidth="1"/>
    <col min="14" max="14" width="4.33203125" customWidth="1"/>
    <col min="15" max="16" width="9.109375" customWidth="1"/>
    <col min="17" max="17" width="4.33203125" customWidth="1"/>
    <col min="18" max="18" width="11" customWidth="1"/>
    <col min="19" max="19" width="9.109375" customWidth="1"/>
    <col min="20" max="20" width="4.33203125" customWidth="1"/>
    <col min="21" max="21" width="13.109375" customWidth="1"/>
    <col min="22" max="22" width="9.109375" customWidth="1"/>
  </cols>
  <sheetData>
    <row r="1" spans="1:22" ht="21" x14ac:dyDescent="0.2">
      <c r="A1" s="11"/>
      <c r="B1" s="11"/>
      <c r="C1" s="98" t="s">
        <v>48</v>
      </c>
      <c r="D1" s="98"/>
      <c r="E1" s="98"/>
      <c r="F1" s="98"/>
      <c r="G1" s="98"/>
      <c r="H1" s="98"/>
      <c r="I1" s="98"/>
      <c r="J1" s="98"/>
      <c r="K1" s="134" t="s">
        <v>62</v>
      </c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</row>
    <row r="2" spans="1:22" ht="13.5" customHeight="1" x14ac:dyDescent="0.2">
      <c r="A2" s="11"/>
      <c r="B2" s="11"/>
      <c r="C2" s="11"/>
      <c r="D2" s="12"/>
      <c r="E2" s="12"/>
      <c r="F2" s="12"/>
      <c r="G2" s="12"/>
      <c r="H2" s="12"/>
      <c r="I2" s="11"/>
      <c r="J2" s="11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</row>
    <row r="3" spans="1:22" x14ac:dyDescent="0.2">
      <c r="A3" s="11"/>
      <c r="B3" s="135" t="s">
        <v>82</v>
      </c>
      <c r="C3" s="135"/>
      <c r="D3" s="135"/>
      <c r="E3" s="135"/>
      <c r="F3" s="135"/>
      <c r="G3" s="135"/>
      <c r="H3" s="135"/>
      <c r="I3" s="135"/>
      <c r="J3" s="135"/>
      <c r="K3" s="135" t="s">
        <v>83</v>
      </c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</row>
    <row r="4" spans="1:22" ht="13.8" thickBot="1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</row>
    <row r="5" spans="1:22" x14ac:dyDescent="0.2">
      <c r="A5" s="117" t="s">
        <v>49</v>
      </c>
      <c r="B5" s="118"/>
      <c r="C5" s="119" t="s">
        <v>60</v>
      </c>
      <c r="D5" s="120" t="s">
        <v>50</v>
      </c>
      <c r="E5" s="120" t="s">
        <v>51</v>
      </c>
      <c r="F5" s="120" t="s">
        <v>52</v>
      </c>
      <c r="G5" s="120" t="s">
        <v>53</v>
      </c>
      <c r="H5" s="120" t="s">
        <v>54</v>
      </c>
      <c r="I5" s="104" t="s">
        <v>75</v>
      </c>
      <c r="J5" s="106" t="s">
        <v>56</v>
      </c>
      <c r="K5" s="126" t="s">
        <v>26</v>
      </c>
      <c r="L5" s="127"/>
      <c r="M5" s="127"/>
      <c r="N5" s="127" t="s">
        <v>35</v>
      </c>
      <c r="O5" s="127"/>
      <c r="P5" s="136"/>
      <c r="Q5" s="126" t="s">
        <v>34</v>
      </c>
      <c r="R5" s="127"/>
      <c r="S5" s="128"/>
      <c r="T5" s="132" t="s">
        <v>47</v>
      </c>
      <c r="U5" s="127"/>
      <c r="V5" s="128"/>
    </row>
    <row r="6" spans="1:22" ht="13.8" thickBot="1" x14ac:dyDescent="0.25">
      <c r="A6" s="36" t="s">
        <v>57</v>
      </c>
      <c r="B6" s="37" t="s">
        <v>58</v>
      </c>
      <c r="C6" s="114"/>
      <c r="D6" s="116"/>
      <c r="E6" s="116"/>
      <c r="F6" s="116"/>
      <c r="G6" s="116"/>
      <c r="H6" s="116"/>
      <c r="I6" s="105"/>
      <c r="J6" s="107"/>
      <c r="K6" s="129"/>
      <c r="L6" s="130"/>
      <c r="M6" s="130"/>
      <c r="N6" s="130"/>
      <c r="O6" s="130"/>
      <c r="P6" s="137"/>
      <c r="Q6" s="129"/>
      <c r="R6" s="130"/>
      <c r="S6" s="131"/>
      <c r="T6" s="133"/>
      <c r="U6" s="130"/>
      <c r="V6" s="131"/>
    </row>
    <row r="7" spans="1:22" ht="24" x14ac:dyDescent="0.2">
      <c r="A7" s="117"/>
      <c r="B7" s="121"/>
      <c r="C7" s="121"/>
      <c r="D7" s="118"/>
      <c r="E7" s="38" t="s">
        <v>59</v>
      </c>
      <c r="F7" s="39"/>
      <c r="G7" s="39"/>
      <c r="H7" s="66">
        <v>10000</v>
      </c>
      <c r="I7" s="40"/>
      <c r="J7" s="71"/>
      <c r="K7" s="123" t="s">
        <v>63</v>
      </c>
      <c r="L7" s="124"/>
      <c r="M7" s="125"/>
      <c r="N7" s="13">
        <v>201</v>
      </c>
      <c r="O7" s="13" t="str">
        <f>IF(LOOKUP(N7,勘定科目!$B$2:$B$70,勘定科目!$C$2:$C$70)=0,"",LOOKUP(N7,勘定科目!$B$2:$B$70,勘定科目!$C$2:$C$70))</f>
        <v>売上</v>
      </c>
      <c r="P7" s="14">
        <f t="shared" ref="P7:P18" si="0">SUMIF($J$8:$J$34,O7,$F$8:$F$34)+SUMIF($J$42:$J$68,O7,$F$42:$F$68)</f>
        <v>15200</v>
      </c>
      <c r="Q7" s="15">
        <v>301</v>
      </c>
      <c r="R7" s="13" t="str">
        <f>IF(LOOKUP(Q7,勘定科目!$B$2:$B$70,勘定科目!$C$2:$C$70)=0,"",LOOKUP(Q7,勘定科目!$B$2:$B$70,勘定科目!$C$2:$C$70))</f>
        <v>仕入</v>
      </c>
      <c r="S7" s="16">
        <f t="shared" ref="S7:S32" si="1">SUMIF($J$8:$J$34,R7,$G$8:$G$34)+SUMIF($J$42:$J$68,R7,$G$42:$G$68)</f>
        <v>0</v>
      </c>
      <c r="T7" s="17">
        <v>401</v>
      </c>
      <c r="U7" s="13" t="str">
        <f>IF(LOOKUP(T7,勘定科目!$B$2:$B$70,勘定科目!$C$2:$C$70)=0,"",LOOKUP(T7,勘定科目!$B$2:$B$70,勘定科目!$C$2:$C$70))</f>
        <v>租税公課</v>
      </c>
      <c r="V7" s="18">
        <f t="shared" ref="V7:V27" si="2">SUMIF($J$8:$J$34,U7,$G$8:$G$34)+SUMIF($J$42:$J$68,U7,$G$42:$G$68)</f>
        <v>0</v>
      </c>
    </row>
    <row r="8" spans="1:22" ht="24" customHeight="1" x14ac:dyDescent="0.2">
      <c r="A8" s="108">
        <v>1</v>
      </c>
      <c r="B8" s="41">
        <v>10</v>
      </c>
      <c r="C8" s="41"/>
      <c r="D8" s="42"/>
      <c r="E8" s="43" t="s">
        <v>80</v>
      </c>
      <c r="F8" s="44">
        <f>10000+200</f>
        <v>10200</v>
      </c>
      <c r="G8" s="44"/>
      <c r="H8" s="67">
        <f>IF(F8-G8&lt;&gt;0,H7+F8-G8,"")</f>
        <v>20200</v>
      </c>
      <c r="I8" s="41">
        <v>201</v>
      </c>
      <c r="J8" s="72" t="str">
        <f>IF(I8&gt;0,LOOKUP(I8,勘定科目!$B$2:$B$70,勘定科目!$C$2:$C$70),"")</f>
        <v>売上</v>
      </c>
      <c r="K8" s="19">
        <v>101</v>
      </c>
      <c r="L8" s="20" t="str">
        <f>IF(LOOKUP(K8,勘定科目!$B$2:$B$70,勘定科目!$C$2:$C$70)=0,"",LOOKUP(K8,勘定科目!$B$2:$B$70,勘定科目!$C$2:$C$70))</f>
        <v>現金</v>
      </c>
      <c r="M8" s="21">
        <f t="shared" ref="M8:M17" si="3">SUMIF($J$8:$J$34,L8,$F$8:$F$34)+SUMIF($J$42:$J$68,L8,$F$42:$F$68)</f>
        <v>0</v>
      </c>
      <c r="N8" s="20">
        <v>202</v>
      </c>
      <c r="O8" s="20" t="str">
        <f>IF(LOOKUP(N8,勘定科目!$B$2:$B$70,勘定科目!$C$2:$C$70)=0,"",LOOKUP(N8,勘定科目!$B$2:$B$70,勘定科目!$C$2:$C$70))</f>
        <v>売上２</v>
      </c>
      <c r="P8" s="22">
        <f t="shared" si="0"/>
        <v>0</v>
      </c>
      <c r="Q8" s="19">
        <v>302</v>
      </c>
      <c r="R8" s="20" t="str">
        <f>IF(LOOKUP(Q8,勘定科目!$B$2:$B$70,勘定科目!$C$2:$C$70)=0,"",LOOKUP(Q8,勘定科目!$B$2:$B$70,勘定科目!$C$2:$C$70))</f>
        <v>買掛金</v>
      </c>
      <c r="S8" s="23">
        <f t="shared" si="1"/>
        <v>0</v>
      </c>
      <c r="T8" s="24">
        <v>402</v>
      </c>
      <c r="U8" s="20" t="str">
        <f>IF(LOOKUP(T8,勘定科目!$B$2:$B$70,勘定科目!$C$2:$C$70)=0,"",LOOKUP(T8,勘定科目!$B$2:$B$70,勘定科目!$C$2:$C$70))</f>
        <v>種苗費</v>
      </c>
      <c r="V8" s="25">
        <f t="shared" si="2"/>
        <v>0</v>
      </c>
    </row>
    <row r="9" spans="1:22" ht="24" customHeight="1" x14ac:dyDescent="0.2">
      <c r="A9" s="109"/>
      <c r="B9" s="41">
        <v>10</v>
      </c>
      <c r="C9" s="41"/>
      <c r="D9" s="42"/>
      <c r="E9" s="42" t="s">
        <v>81</v>
      </c>
      <c r="F9" s="44"/>
      <c r="G9" s="44">
        <f>5000</f>
        <v>5000</v>
      </c>
      <c r="H9" s="67">
        <f t="shared" ref="H9:H34" si="4">IF(F9-G9&lt;&gt;0,H8+F9-G9,"")</f>
        <v>15200</v>
      </c>
      <c r="I9" s="41">
        <v>306</v>
      </c>
      <c r="J9" s="73" t="str">
        <f>IF(I9&gt;0,LOOKUP(I9,勘定科目!$B$2:$B$70,勘定科目!$C$2:$C$70),"")</f>
        <v>旅費交通費</v>
      </c>
      <c r="K9" s="19">
        <v>102</v>
      </c>
      <c r="L9" s="20" t="str">
        <f>IF(LOOKUP(K9,勘定科目!$B$2:$B$70,勘定科目!$C$2:$C$70)=0,"",LOOKUP(K9,勘定科目!$B$2:$B$70,勘定科目!$C$2:$C$70))</f>
        <v>当座預金</v>
      </c>
      <c r="M9" s="21">
        <f t="shared" si="3"/>
        <v>0</v>
      </c>
      <c r="N9" s="20">
        <v>203</v>
      </c>
      <c r="O9" s="20" t="str">
        <f>IF(LOOKUP(N9,勘定科目!$B$2:$B$70,勘定科目!$C$2:$C$70)=0,"",LOOKUP(N9,勘定科目!$B$2:$B$70,勘定科目!$C$2:$C$70))</f>
        <v>受取利息</v>
      </c>
      <c r="P9" s="22">
        <f t="shared" si="0"/>
        <v>0</v>
      </c>
      <c r="Q9" s="19">
        <v>303</v>
      </c>
      <c r="R9" s="20" t="str">
        <f>IF(LOOKUP(Q9,勘定科目!$B$2:$B$70,勘定科目!$C$2:$C$70)=0,"",LOOKUP(Q9,勘定科目!$B$2:$B$70,勘定科目!$C$2:$C$70))</f>
        <v>租税公課</v>
      </c>
      <c r="S9" s="23">
        <f t="shared" si="1"/>
        <v>0</v>
      </c>
      <c r="T9" s="24">
        <v>403</v>
      </c>
      <c r="U9" s="20" t="str">
        <f>IF(LOOKUP(T9,勘定科目!$B$2:$B$70,勘定科目!$C$2:$C$70)=0,"",LOOKUP(T9,勘定科目!$B$2:$B$70,勘定科目!$C$2:$C$70))</f>
        <v>素畜費</v>
      </c>
      <c r="V9" s="25">
        <f t="shared" si="2"/>
        <v>0</v>
      </c>
    </row>
    <row r="10" spans="1:22" ht="24" customHeight="1" x14ac:dyDescent="0.2">
      <c r="A10" s="109"/>
      <c r="B10" s="41"/>
      <c r="C10" s="41"/>
      <c r="D10" s="42"/>
      <c r="E10" s="42"/>
      <c r="F10" s="44"/>
      <c r="G10" s="44"/>
      <c r="H10" s="67" t="str">
        <f t="shared" si="4"/>
        <v/>
      </c>
      <c r="I10" s="41"/>
      <c r="J10" s="73" t="str">
        <f>IF(I10&gt;0,LOOKUP(I10,勘定科目!$B$2:$B$70,勘定科目!$C$2:$C$70),"")</f>
        <v/>
      </c>
      <c r="K10" s="19">
        <v>103</v>
      </c>
      <c r="L10" s="20" t="str">
        <f>IF(LOOKUP(K10,勘定科目!$B$2:$B$70,勘定科目!$C$2:$C$70)=0,"",LOOKUP(K10,勘定科目!$B$2:$B$70,勘定科目!$C$2:$C$70))</f>
        <v>普通預金</v>
      </c>
      <c r="M10" s="21">
        <f t="shared" si="3"/>
        <v>0</v>
      </c>
      <c r="N10" s="20">
        <v>204</v>
      </c>
      <c r="O10" s="20" t="str">
        <f>IF(LOOKUP(N10,勘定科目!$B$2:$B$70,勘定科目!$C$2:$C$70)=0,"",LOOKUP(N10,勘定科目!$B$2:$B$70,勘定科目!$C$2:$C$70))</f>
        <v>雑収入</v>
      </c>
      <c r="P10" s="22">
        <f t="shared" si="0"/>
        <v>0</v>
      </c>
      <c r="Q10" s="19">
        <v>304</v>
      </c>
      <c r="R10" s="20" t="str">
        <f>IF(LOOKUP(Q10,勘定科目!$B$2:$B$70,勘定科目!$C$2:$C$70)=0,"",LOOKUP(Q10,勘定科目!$B$2:$B$70,勘定科目!$C$2:$C$70))</f>
        <v>荷造運賃</v>
      </c>
      <c r="S10" s="23">
        <f t="shared" si="1"/>
        <v>0</v>
      </c>
      <c r="T10" s="24">
        <v>404</v>
      </c>
      <c r="U10" s="20" t="str">
        <f>IF(LOOKUP(T10,勘定科目!$B$2:$B$70,勘定科目!$C$2:$C$70)=0,"",LOOKUP(T10,勘定科目!$B$2:$B$70,勘定科目!$C$2:$C$70))</f>
        <v>飼料費</v>
      </c>
      <c r="V10" s="25">
        <f t="shared" si="2"/>
        <v>0</v>
      </c>
    </row>
    <row r="11" spans="1:22" ht="24" customHeight="1" x14ac:dyDescent="0.2">
      <c r="A11" s="109"/>
      <c r="B11" s="41"/>
      <c r="C11" s="41"/>
      <c r="D11" s="42"/>
      <c r="E11" s="42"/>
      <c r="F11" s="44"/>
      <c r="G11" s="44"/>
      <c r="H11" s="67" t="str">
        <f t="shared" si="4"/>
        <v/>
      </c>
      <c r="I11" s="41"/>
      <c r="J11" s="73" t="str">
        <f>IF(I11&gt;0,LOOKUP(I11,勘定科目!$B$2:$B$70,勘定科目!$C$2:$C$70),"")</f>
        <v/>
      </c>
      <c r="K11" s="19">
        <v>104</v>
      </c>
      <c r="L11" s="20" t="str">
        <f>IF(LOOKUP(K11,勘定科目!$B$2:$B$70,勘定科目!$C$2:$C$70)=0,"",LOOKUP(K11,勘定科目!$B$2:$B$70,勘定科目!$C$2:$C$70))</f>
        <v>定期預金</v>
      </c>
      <c r="M11" s="21">
        <f t="shared" si="3"/>
        <v>0</v>
      </c>
      <c r="N11" s="20">
        <v>205</v>
      </c>
      <c r="O11" s="20" t="str">
        <f>IF(LOOKUP(N11,勘定科目!$B$2:$B$70,勘定科目!$C$2:$C$70)=0,"",LOOKUP(N11,勘定科目!$B$2:$B$70,勘定科目!$C$2:$C$70))</f>
        <v>仕入</v>
      </c>
      <c r="P11" s="22">
        <f t="shared" si="0"/>
        <v>0</v>
      </c>
      <c r="Q11" s="19">
        <v>305</v>
      </c>
      <c r="R11" s="20" t="str">
        <f>IF(LOOKUP(Q11,勘定科目!$B$2:$B$70,勘定科目!$C$2:$C$70)=0,"",LOOKUP(Q11,勘定科目!$B$2:$B$70,勘定科目!$C$2:$C$70))</f>
        <v>水道光熱費</v>
      </c>
      <c r="S11" s="23">
        <f t="shared" si="1"/>
        <v>0</v>
      </c>
      <c r="T11" s="24">
        <v>405</v>
      </c>
      <c r="U11" s="20" t="str">
        <f>IF(LOOKUP(T11,勘定科目!$B$2:$B$70,勘定科目!$C$2:$C$70)=0,"",LOOKUP(T11,勘定科目!$B$2:$B$70,勘定科目!$C$2:$C$70))</f>
        <v>農具費</v>
      </c>
      <c r="V11" s="25">
        <f t="shared" si="2"/>
        <v>0</v>
      </c>
    </row>
    <row r="12" spans="1:22" ht="24" customHeight="1" x14ac:dyDescent="0.2">
      <c r="A12" s="109"/>
      <c r="B12" s="41"/>
      <c r="C12" s="41"/>
      <c r="D12" s="42"/>
      <c r="E12" s="42"/>
      <c r="F12" s="44"/>
      <c r="G12" s="44"/>
      <c r="H12" s="67" t="str">
        <f t="shared" si="4"/>
        <v/>
      </c>
      <c r="I12" s="41"/>
      <c r="J12" s="73" t="str">
        <f>IF(I12&gt;0,LOOKUP(I12,勘定科目!$B$2:$B$70,勘定科目!$C$2:$C$70),"")</f>
        <v/>
      </c>
      <c r="K12" s="19">
        <v>105</v>
      </c>
      <c r="L12" s="20" t="str">
        <f>IF(LOOKUP(K12,勘定科目!$B$2:$B$70,勘定科目!$C$2:$C$70)=0,"",LOOKUP(K12,勘定科目!$B$2:$B$70,勘定科目!$C$2:$C$70))</f>
        <v>積立預金</v>
      </c>
      <c r="M12" s="21">
        <f t="shared" si="3"/>
        <v>0</v>
      </c>
      <c r="N12" s="20">
        <v>206</v>
      </c>
      <c r="O12" s="20" t="str">
        <f>IF(LOOKUP(N12,勘定科目!$B$2:$B$70,勘定科目!$C$2:$C$70)=0,"",LOOKUP(N12,勘定科目!$B$2:$B$70,勘定科目!$C$2:$C$70))</f>
        <v>売掛金</v>
      </c>
      <c r="P12" s="22">
        <f t="shared" si="0"/>
        <v>0</v>
      </c>
      <c r="Q12" s="19">
        <v>306</v>
      </c>
      <c r="R12" s="20" t="str">
        <f>IF(LOOKUP(Q12,勘定科目!$B$2:$B$70,勘定科目!$C$2:$C$70)=0,"",LOOKUP(Q12,勘定科目!$B$2:$B$70,勘定科目!$C$2:$C$70))</f>
        <v>旅費交通費</v>
      </c>
      <c r="S12" s="23">
        <f t="shared" si="1"/>
        <v>5000</v>
      </c>
      <c r="T12" s="24">
        <v>406</v>
      </c>
      <c r="U12" s="20" t="str">
        <f>IF(LOOKUP(T12,勘定科目!$B$2:$B$70,勘定科目!$C$2:$C$70)=0,"",LOOKUP(T12,勘定科目!$B$2:$B$70,勘定科目!$C$2:$C$70))</f>
        <v>農薬衛生費</v>
      </c>
      <c r="V12" s="25">
        <f t="shared" si="2"/>
        <v>0</v>
      </c>
    </row>
    <row r="13" spans="1:22" ht="24" customHeight="1" x14ac:dyDescent="0.2">
      <c r="A13" s="109"/>
      <c r="B13" s="41"/>
      <c r="C13" s="41"/>
      <c r="D13" s="42"/>
      <c r="E13" s="42"/>
      <c r="F13" s="44"/>
      <c r="G13" s="44"/>
      <c r="H13" s="67" t="str">
        <f t="shared" si="4"/>
        <v/>
      </c>
      <c r="I13" s="41"/>
      <c r="J13" s="73" t="str">
        <f>IF(I13&gt;0,LOOKUP(I13,勘定科目!$B$2:$B$70,勘定科目!$C$2:$C$70),"")</f>
        <v/>
      </c>
      <c r="K13" s="19">
        <v>106</v>
      </c>
      <c r="L13" s="20" t="str">
        <f>IF(LOOKUP(K13,勘定科目!$B$2:$B$70,勘定科目!$C$2:$C$70)=0,"",LOOKUP(K13,勘定科目!$B$2:$B$70,勘定科目!$C$2:$C$70))</f>
        <v/>
      </c>
      <c r="M13" s="21">
        <f t="shared" si="3"/>
        <v>0</v>
      </c>
      <c r="N13" s="20">
        <v>207</v>
      </c>
      <c r="O13" s="20" t="str">
        <f>IF(LOOKUP(N13,勘定科目!$B$2:$B$70,勘定科目!$C$2:$C$70)=0,"",LOOKUP(N13,勘定科目!$B$2:$B$70,勘定科目!$C$2:$C$70))</f>
        <v>事業主借</v>
      </c>
      <c r="P13" s="22">
        <f t="shared" si="0"/>
        <v>0</v>
      </c>
      <c r="Q13" s="19">
        <v>307</v>
      </c>
      <c r="R13" s="20" t="str">
        <f>IF(LOOKUP(Q13,勘定科目!$B$2:$B$70,勘定科目!$C$2:$C$70)=0,"",LOOKUP(Q13,勘定科目!$B$2:$B$70,勘定科目!$C$2:$C$70))</f>
        <v>通信費</v>
      </c>
      <c r="S13" s="23">
        <f t="shared" si="1"/>
        <v>0</v>
      </c>
      <c r="T13" s="24">
        <v>407</v>
      </c>
      <c r="U13" s="20" t="str">
        <f>IF(LOOKUP(T13,勘定科目!$B$2:$B$70,勘定科目!$C$2:$C$70)=0,"",LOOKUP(T13,勘定科目!$B$2:$B$70,勘定科目!$C$2:$C$70))</f>
        <v>諸材料費</v>
      </c>
      <c r="V13" s="25">
        <f t="shared" si="2"/>
        <v>0</v>
      </c>
    </row>
    <row r="14" spans="1:22" ht="24" customHeight="1" x14ac:dyDescent="0.2">
      <c r="A14" s="109"/>
      <c r="B14" s="41"/>
      <c r="C14" s="41"/>
      <c r="D14" s="42"/>
      <c r="E14" s="42"/>
      <c r="F14" s="44"/>
      <c r="G14" s="44"/>
      <c r="H14" s="67" t="str">
        <f t="shared" si="4"/>
        <v/>
      </c>
      <c r="I14" s="41"/>
      <c r="J14" s="73" t="str">
        <f>IF(I14&gt;0,LOOKUP(I14,勘定科目!$B$2:$B$70,勘定科目!$C$2:$C$70),"")</f>
        <v/>
      </c>
      <c r="K14" s="19">
        <v>107</v>
      </c>
      <c r="L14" s="20" t="str">
        <f>IF(LOOKUP(K14,勘定科目!$B$2:$B$70,勘定科目!$C$2:$C$70)=0,"",LOOKUP(K14,勘定科目!$B$2:$B$70,勘定科目!$C$2:$C$70))</f>
        <v/>
      </c>
      <c r="M14" s="21">
        <f t="shared" si="3"/>
        <v>0</v>
      </c>
      <c r="N14" s="20">
        <v>208</v>
      </c>
      <c r="O14" s="20" t="str">
        <f>IF(LOOKUP(N14,勘定科目!$B$2:$B$70,勘定科目!$C$2:$C$70)=0,"",LOOKUP(N14,勘定科目!$B$2:$B$70,勘定科目!$C$2:$C$70))</f>
        <v>預金引出</v>
      </c>
      <c r="P14" s="22">
        <f t="shared" si="0"/>
        <v>0</v>
      </c>
      <c r="Q14" s="19">
        <v>308</v>
      </c>
      <c r="R14" s="20" t="str">
        <f>IF(LOOKUP(Q14,勘定科目!$B$2:$B$70,勘定科目!$C$2:$C$70)=0,"",LOOKUP(Q14,勘定科目!$B$2:$B$70,勘定科目!$C$2:$C$70))</f>
        <v>広告宣伝費</v>
      </c>
      <c r="S14" s="23">
        <f t="shared" si="1"/>
        <v>0</v>
      </c>
      <c r="T14" s="24">
        <v>408</v>
      </c>
      <c r="U14" s="20" t="str">
        <f>IF(LOOKUP(T14,勘定科目!$B$2:$B$70,勘定科目!$C$2:$C$70)=0,"",LOOKUP(T14,勘定科目!$B$2:$B$70,勘定科目!$C$2:$C$70))</f>
        <v>修繕費</v>
      </c>
      <c r="V14" s="25">
        <f t="shared" si="2"/>
        <v>0</v>
      </c>
    </row>
    <row r="15" spans="1:22" ht="24" customHeight="1" x14ac:dyDescent="0.2">
      <c r="A15" s="109"/>
      <c r="B15" s="41"/>
      <c r="C15" s="41"/>
      <c r="D15" s="42"/>
      <c r="E15" s="42"/>
      <c r="F15" s="44"/>
      <c r="G15" s="44"/>
      <c r="H15" s="67" t="str">
        <f t="shared" si="4"/>
        <v/>
      </c>
      <c r="I15" s="41"/>
      <c r="J15" s="73" t="str">
        <f>IF(I15&gt;0,LOOKUP(I15,勘定科目!$B$2:$B$70,勘定科目!$C$2:$C$70),"")</f>
        <v/>
      </c>
      <c r="K15" s="19">
        <v>108</v>
      </c>
      <c r="L15" s="20" t="str">
        <f>IF(LOOKUP(K15,勘定科目!$B$2:$B$70,勘定科目!$C$2:$C$70)=0,"",LOOKUP(K15,勘定科目!$B$2:$B$70,勘定科目!$C$2:$C$70))</f>
        <v/>
      </c>
      <c r="M15" s="21">
        <f t="shared" si="3"/>
        <v>0</v>
      </c>
      <c r="N15" s="20">
        <v>209</v>
      </c>
      <c r="O15" s="20" t="str">
        <f>IF(LOOKUP(N15,勘定科目!$B$2:$B$70,勘定科目!$C$2:$C$70)=0,"",LOOKUP(N15,勘定科目!$B$2:$B$70,勘定科目!$C$2:$C$70))</f>
        <v/>
      </c>
      <c r="P15" s="22">
        <f t="shared" si="0"/>
        <v>0</v>
      </c>
      <c r="Q15" s="19">
        <v>309</v>
      </c>
      <c r="R15" s="20" t="str">
        <f>IF(LOOKUP(Q15,勘定科目!$B$2:$B$70,勘定科目!$C$2:$C$70)=0,"",LOOKUP(Q15,勘定科目!$B$2:$B$70,勘定科目!$C$2:$C$70))</f>
        <v>接待交際費</v>
      </c>
      <c r="S15" s="23">
        <f t="shared" si="1"/>
        <v>0</v>
      </c>
      <c r="T15" s="24">
        <v>409</v>
      </c>
      <c r="U15" s="20" t="str">
        <f>IF(LOOKUP(T15,勘定科目!$B$2:$B$70,勘定科目!$C$2:$C$70)=0,"",LOOKUP(T15,勘定科目!$B$2:$B$70,勘定科目!$C$2:$C$70))</f>
        <v>動力光熱費</v>
      </c>
      <c r="V15" s="25">
        <f t="shared" si="2"/>
        <v>0</v>
      </c>
    </row>
    <row r="16" spans="1:22" ht="24" customHeight="1" x14ac:dyDescent="0.2">
      <c r="A16" s="109"/>
      <c r="B16" s="41"/>
      <c r="C16" s="41"/>
      <c r="D16" s="42"/>
      <c r="E16" s="42"/>
      <c r="F16" s="44"/>
      <c r="G16" s="44"/>
      <c r="H16" s="67" t="str">
        <f t="shared" si="4"/>
        <v/>
      </c>
      <c r="I16" s="41"/>
      <c r="J16" s="73" t="str">
        <f>IF(I16&gt;0,LOOKUP(I16,勘定科目!$B$2:$B$70,勘定科目!$C$2:$C$70),"")</f>
        <v/>
      </c>
      <c r="K16" s="19">
        <v>109</v>
      </c>
      <c r="L16" s="20" t="str">
        <f>IF(LOOKUP(K16,勘定科目!$B$2:$B$70,勘定科目!$C$2:$C$70)=0,"",LOOKUP(K16,勘定科目!$B$2:$B$70,勘定科目!$C$2:$C$70))</f>
        <v/>
      </c>
      <c r="M16" s="21">
        <f t="shared" si="3"/>
        <v>0</v>
      </c>
      <c r="N16" s="20">
        <v>210</v>
      </c>
      <c r="O16" s="20" t="str">
        <f>IF(LOOKUP(N16,勘定科目!$B$2:$B$70,勘定科目!$C$2:$C$70)=0,"",LOOKUP(N16,勘定科目!$B$2:$B$70,勘定科目!$C$2:$C$70))</f>
        <v/>
      </c>
      <c r="P16" s="22">
        <f t="shared" si="0"/>
        <v>0</v>
      </c>
      <c r="Q16" s="19">
        <v>310</v>
      </c>
      <c r="R16" s="20" t="str">
        <f>IF(LOOKUP(Q16,勘定科目!$B$2:$B$70,勘定科目!$C$2:$C$70)=0,"",LOOKUP(Q16,勘定科目!$B$2:$B$70,勘定科目!$C$2:$C$70))</f>
        <v>損害保険料</v>
      </c>
      <c r="S16" s="23">
        <f t="shared" si="1"/>
        <v>0</v>
      </c>
      <c r="T16" s="24">
        <v>410</v>
      </c>
      <c r="U16" s="20" t="str">
        <f>IF(LOOKUP(T16,勘定科目!$B$2:$B$70,勘定科目!$C$2:$C$70)=0,"",LOOKUP(T16,勘定科目!$B$2:$B$70,勘定科目!$C$2:$C$70))</f>
        <v>原材料仕入高</v>
      </c>
      <c r="V16" s="25">
        <f t="shared" si="2"/>
        <v>0</v>
      </c>
    </row>
    <row r="17" spans="1:22" ht="24" customHeight="1" thickBot="1" x14ac:dyDescent="0.25">
      <c r="A17" s="109"/>
      <c r="B17" s="41"/>
      <c r="C17" s="41"/>
      <c r="D17" s="42"/>
      <c r="E17" s="42"/>
      <c r="F17" s="44"/>
      <c r="G17" s="44"/>
      <c r="H17" s="67" t="str">
        <f t="shared" si="4"/>
        <v/>
      </c>
      <c r="I17" s="41"/>
      <c r="J17" s="73" t="str">
        <f>IF(I17&gt;0,LOOKUP(I17,勘定科目!$B$2:$B$70,勘定科目!$C$2:$C$70),"")</f>
        <v/>
      </c>
      <c r="K17" s="26">
        <v>110</v>
      </c>
      <c r="L17" s="27" t="str">
        <f>IF(LOOKUP(K17,勘定科目!$B$2:$B$70,勘定科目!$C$2:$C$70)=0,"",LOOKUP(K17,勘定科目!$B$2:$B$70,勘定科目!$C$2:$C$70))</f>
        <v/>
      </c>
      <c r="M17" s="28">
        <f t="shared" si="3"/>
        <v>0</v>
      </c>
      <c r="N17" s="20">
        <v>211</v>
      </c>
      <c r="O17" s="20" t="str">
        <f>IF(LOOKUP(N17,勘定科目!$B$2:$B$70,勘定科目!$C$2:$C$70)=0,"",LOOKUP(N17,勘定科目!$B$2:$B$70,勘定科目!$C$2:$C$70))</f>
        <v/>
      </c>
      <c r="P17" s="22">
        <f t="shared" si="0"/>
        <v>0</v>
      </c>
      <c r="Q17" s="19">
        <v>311</v>
      </c>
      <c r="R17" s="20" t="str">
        <f>IF(LOOKUP(Q17,勘定科目!$B$2:$B$70,勘定科目!$C$2:$C$70)=0,"",LOOKUP(Q17,勘定科目!$B$2:$B$70,勘定科目!$C$2:$C$70))</f>
        <v>修繕費</v>
      </c>
      <c r="S17" s="23">
        <f t="shared" si="1"/>
        <v>0</v>
      </c>
      <c r="T17" s="24">
        <v>411</v>
      </c>
      <c r="U17" s="20" t="str">
        <f>IF(LOOKUP(T17,勘定科目!$B$2:$B$70,勘定科目!$C$2:$C$70)=0,"",LOOKUP(T17,勘定科目!$B$2:$B$70,勘定科目!$C$2:$C$70))</f>
        <v>外注工賃</v>
      </c>
      <c r="V17" s="25">
        <f t="shared" si="2"/>
        <v>2000</v>
      </c>
    </row>
    <row r="18" spans="1:22" ht="24" customHeight="1" x14ac:dyDescent="0.2">
      <c r="A18" s="109"/>
      <c r="B18" s="41"/>
      <c r="C18" s="41"/>
      <c r="D18" s="42"/>
      <c r="E18" s="42"/>
      <c r="F18" s="44"/>
      <c r="G18" s="44"/>
      <c r="H18" s="67" t="str">
        <f t="shared" si="4"/>
        <v/>
      </c>
      <c r="I18" s="41"/>
      <c r="J18" s="73" t="str">
        <f>IF(I18&gt;0,LOOKUP(I18,勘定科目!$B$2:$B$70,勘定科目!$C$2:$C$70),"")</f>
        <v/>
      </c>
      <c r="K18" s="123" t="s">
        <v>64</v>
      </c>
      <c r="L18" s="124"/>
      <c r="M18" s="125"/>
      <c r="N18" s="20">
        <v>212</v>
      </c>
      <c r="O18" s="20" t="str">
        <f>IF(LOOKUP(N18,勘定科目!$B$2:$B$70,勘定科目!$C$2:$C$70)=0,"",LOOKUP(N18,勘定科目!$B$2:$B$70,勘定科目!$C$2:$C$70))</f>
        <v/>
      </c>
      <c r="P18" s="22">
        <f t="shared" si="0"/>
        <v>0</v>
      </c>
      <c r="Q18" s="19">
        <v>312</v>
      </c>
      <c r="R18" s="20" t="str">
        <f>IF(LOOKUP(Q18,勘定科目!$B$2:$B$70,勘定科目!$C$2:$C$70)=0,"",LOOKUP(Q18,勘定科目!$B$2:$B$70,勘定科目!$C$2:$C$70))</f>
        <v>消耗品費</v>
      </c>
      <c r="S18" s="23">
        <f t="shared" si="1"/>
        <v>0</v>
      </c>
      <c r="T18" s="24">
        <v>412</v>
      </c>
      <c r="U18" s="20" t="str">
        <f>IF(LOOKUP(T18,勘定科目!$B$2:$B$70,勘定科目!$C$2:$C$70)=0,"",LOOKUP(T18,勘定科目!$B$2:$B$70,勘定科目!$C$2:$C$70))</f>
        <v>電力費</v>
      </c>
      <c r="V18" s="25">
        <f t="shared" si="2"/>
        <v>0</v>
      </c>
    </row>
    <row r="19" spans="1:22" ht="24" customHeight="1" x14ac:dyDescent="0.2">
      <c r="A19" s="109"/>
      <c r="B19" s="41"/>
      <c r="C19" s="41"/>
      <c r="D19" s="42"/>
      <c r="E19" s="42"/>
      <c r="F19" s="44"/>
      <c r="G19" s="44"/>
      <c r="H19" s="67" t="str">
        <f t="shared" si="4"/>
        <v/>
      </c>
      <c r="I19" s="41"/>
      <c r="J19" s="73" t="str">
        <f>IF(I19&gt;0,LOOKUP(I19,勘定科目!$B$2:$B$70,勘定科目!$C$2:$C$70),"")</f>
        <v/>
      </c>
      <c r="K19" s="19">
        <v>101</v>
      </c>
      <c r="L19" s="20" t="str">
        <f>IF(LOOKUP(K19,勘定科目!$B$2:$B$70,勘定科目!$C$2:$C$70)=0,"",LOOKUP(K19,勘定科目!$B$2:$B$70,勘定科目!$C$2:$C$70))</f>
        <v>現金</v>
      </c>
      <c r="M19" s="21">
        <f t="shared" ref="M19:M28" si="5">SUMIF($J$8:$J$34,L19,$G$8:$G$34)+SUMIF($J$42:$J$68,L19,$G$42:$G$68)</f>
        <v>0</v>
      </c>
      <c r="N19" s="20"/>
      <c r="O19" s="20"/>
      <c r="P19" s="22"/>
      <c r="Q19" s="19">
        <v>313</v>
      </c>
      <c r="R19" s="20" t="str">
        <f>IF(LOOKUP(Q19,勘定科目!$B$2:$B$70,勘定科目!$C$2:$C$70)=0,"",LOOKUP(Q19,勘定科目!$B$2:$B$70,勘定科目!$C$2:$C$70))</f>
        <v>減価償却費</v>
      </c>
      <c r="S19" s="23">
        <f t="shared" si="1"/>
        <v>0</v>
      </c>
      <c r="T19" s="24">
        <v>413</v>
      </c>
      <c r="U19" s="20" t="str">
        <f>IF(LOOKUP(T19,勘定科目!$B$2:$B$70,勘定科目!$C$2:$C$70)=0,"",LOOKUP(T19,勘定科目!$B$2:$B$70,勘定科目!$C$2:$C$70))</f>
        <v>水道光熱費</v>
      </c>
      <c r="V19" s="25">
        <f t="shared" si="2"/>
        <v>0</v>
      </c>
    </row>
    <row r="20" spans="1:22" ht="24" customHeight="1" x14ac:dyDescent="0.2">
      <c r="A20" s="109"/>
      <c r="B20" s="41"/>
      <c r="C20" s="41"/>
      <c r="D20" s="42"/>
      <c r="E20" s="42"/>
      <c r="F20" s="44"/>
      <c r="G20" s="44"/>
      <c r="H20" s="67" t="str">
        <f t="shared" si="4"/>
        <v/>
      </c>
      <c r="I20" s="41"/>
      <c r="J20" s="73" t="str">
        <f>IF(I20&gt;0,LOOKUP(I20,勘定科目!$B$2:$B$70,勘定科目!$C$2:$C$70),"")</f>
        <v/>
      </c>
      <c r="K20" s="19">
        <v>102</v>
      </c>
      <c r="L20" s="20" t="str">
        <f>IF(LOOKUP(K20,勘定科目!$B$2:$B$70,勘定科目!$C$2:$C$70)=0,"",LOOKUP(K20,勘定科目!$B$2:$B$70,勘定科目!$C$2:$C$70))</f>
        <v>当座預金</v>
      </c>
      <c r="M20" s="21">
        <f t="shared" si="5"/>
        <v>0</v>
      </c>
      <c r="N20" s="20"/>
      <c r="O20" s="20"/>
      <c r="P20" s="22"/>
      <c r="Q20" s="19">
        <v>314</v>
      </c>
      <c r="R20" s="20" t="str">
        <f>IF(LOOKUP(Q20,勘定科目!$B$2:$B$70,勘定科目!$C$2:$C$70)=0,"",LOOKUP(Q20,勘定科目!$B$2:$B$70,勘定科目!$C$2:$C$70))</f>
        <v>福利厚生費</v>
      </c>
      <c r="S20" s="23">
        <f t="shared" si="1"/>
        <v>0</v>
      </c>
      <c r="T20" s="24">
        <v>414</v>
      </c>
      <c r="U20" s="20" t="str">
        <f>IF(LOOKUP(T20,勘定科目!$B$2:$B$70,勘定科目!$C$2:$C$70)=0,"",LOOKUP(T20,勘定科目!$B$2:$B$70,勘定科目!$C$2:$C$70))</f>
        <v>修繕費</v>
      </c>
      <c r="V20" s="25">
        <f t="shared" si="2"/>
        <v>0</v>
      </c>
    </row>
    <row r="21" spans="1:22" ht="24" customHeight="1" x14ac:dyDescent="0.2">
      <c r="A21" s="109"/>
      <c r="B21" s="41"/>
      <c r="C21" s="41"/>
      <c r="D21" s="42"/>
      <c r="E21" s="42"/>
      <c r="F21" s="44"/>
      <c r="G21" s="44"/>
      <c r="H21" s="67" t="str">
        <f t="shared" si="4"/>
        <v/>
      </c>
      <c r="I21" s="41"/>
      <c r="J21" s="73" t="str">
        <f>IF(I21&gt;0,LOOKUP(I21,勘定科目!$B$2:$B$70,勘定科目!$C$2:$C$70),"")</f>
        <v/>
      </c>
      <c r="K21" s="19">
        <v>103</v>
      </c>
      <c r="L21" s="20" t="str">
        <f>IF(LOOKUP(K21,勘定科目!$B$2:$B$70,勘定科目!$C$2:$C$70)=0,"",LOOKUP(K21,勘定科目!$B$2:$B$70,勘定科目!$C$2:$C$70))</f>
        <v>普通預金</v>
      </c>
      <c r="M21" s="21">
        <f t="shared" si="5"/>
        <v>0</v>
      </c>
      <c r="N21" s="20"/>
      <c r="O21" s="20"/>
      <c r="P21" s="22"/>
      <c r="Q21" s="19">
        <v>315</v>
      </c>
      <c r="R21" s="20" t="str">
        <f>IF(LOOKUP(Q21,勘定科目!$B$2:$B$70,勘定科目!$C$2:$C$70)=0,"",LOOKUP(Q21,勘定科目!$B$2:$B$70,勘定科目!$C$2:$C$70))</f>
        <v>給料賃金</v>
      </c>
      <c r="S21" s="23">
        <f t="shared" si="1"/>
        <v>0</v>
      </c>
      <c r="T21" s="24">
        <v>415</v>
      </c>
      <c r="U21" s="20" t="str">
        <f>IF(LOOKUP(T21,勘定科目!$B$2:$B$70,勘定科目!$C$2:$C$70)=0,"",LOOKUP(T21,勘定科目!$B$2:$B$70,勘定科目!$C$2:$C$70))</f>
        <v>減価償却費</v>
      </c>
      <c r="V21" s="25">
        <f t="shared" si="2"/>
        <v>0</v>
      </c>
    </row>
    <row r="22" spans="1:22" ht="24" customHeight="1" x14ac:dyDescent="0.2">
      <c r="A22" s="109"/>
      <c r="B22" s="41"/>
      <c r="C22" s="41"/>
      <c r="D22" s="42"/>
      <c r="E22" s="42"/>
      <c r="F22" s="44"/>
      <c r="G22" s="44"/>
      <c r="H22" s="67" t="str">
        <f t="shared" si="4"/>
        <v/>
      </c>
      <c r="I22" s="41"/>
      <c r="J22" s="73" t="str">
        <f>IF(I22&gt;0,LOOKUP(I22,勘定科目!$B$2:$B$70,勘定科目!$C$2:$C$70),"")</f>
        <v/>
      </c>
      <c r="K22" s="19">
        <v>104</v>
      </c>
      <c r="L22" s="20" t="str">
        <f>IF(LOOKUP(K22,勘定科目!$B$2:$B$70,勘定科目!$C$2:$C$70)=0,"",LOOKUP(K22,勘定科目!$B$2:$B$70,勘定科目!$C$2:$C$70))</f>
        <v>定期預金</v>
      </c>
      <c r="M22" s="21">
        <f t="shared" si="5"/>
        <v>0</v>
      </c>
      <c r="N22" s="20"/>
      <c r="O22" s="20"/>
      <c r="P22" s="22"/>
      <c r="Q22" s="19">
        <v>316</v>
      </c>
      <c r="R22" s="20" t="str">
        <f>IF(LOOKUP(Q22,勘定科目!$B$2:$B$70,勘定科目!$C$2:$C$70)=0,"",LOOKUP(Q22,勘定科目!$B$2:$B$70,勘定科目!$C$2:$C$70))</f>
        <v>外注工賃</v>
      </c>
      <c r="S22" s="23">
        <f t="shared" si="1"/>
        <v>2000</v>
      </c>
      <c r="T22" s="24">
        <v>416</v>
      </c>
      <c r="U22" s="20" t="str">
        <f>IF(LOOKUP(T22,勘定科目!$B$2:$B$70,勘定科目!$C$2:$C$70)=0,"",LOOKUP(T22,勘定科目!$B$2:$B$70,勘定科目!$C$2:$C$70))</f>
        <v/>
      </c>
      <c r="V22" s="25">
        <f t="shared" si="2"/>
        <v>0</v>
      </c>
    </row>
    <row r="23" spans="1:22" ht="24" customHeight="1" x14ac:dyDescent="0.2">
      <c r="A23" s="109"/>
      <c r="B23" s="41"/>
      <c r="C23" s="41"/>
      <c r="D23" s="42"/>
      <c r="E23" s="42"/>
      <c r="F23" s="44"/>
      <c r="G23" s="44"/>
      <c r="H23" s="67" t="str">
        <f t="shared" si="4"/>
        <v/>
      </c>
      <c r="I23" s="41"/>
      <c r="J23" s="73" t="str">
        <f>IF(I23&gt;0,LOOKUP(I23,勘定科目!$B$2:$B$70,勘定科目!$C$2:$C$70),"")</f>
        <v/>
      </c>
      <c r="K23" s="19">
        <v>105</v>
      </c>
      <c r="L23" s="20" t="str">
        <f>IF(LOOKUP(K23,勘定科目!$B$2:$B$70,勘定科目!$C$2:$C$70)=0,"",LOOKUP(K23,勘定科目!$B$2:$B$70,勘定科目!$C$2:$C$70))</f>
        <v>積立預金</v>
      </c>
      <c r="M23" s="21">
        <f t="shared" si="5"/>
        <v>0</v>
      </c>
      <c r="N23" s="20"/>
      <c r="O23" s="20"/>
      <c r="P23" s="22"/>
      <c r="Q23" s="19">
        <v>317</v>
      </c>
      <c r="R23" s="20" t="str">
        <f>IF(LOOKUP(Q23,勘定科目!$B$2:$B$70,勘定科目!$C$2:$C$70)=0,"",LOOKUP(Q23,勘定科目!$B$2:$B$70,勘定科目!$C$2:$C$70))</f>
        <v>利子割引料</v>
      </c>
      <c r="S23" s="23">
        <f t="shared" si="1"/>
        <v>0</v>
      </c>
      <c r="T23" s="24">
        <v>417</v>
      </c>
      <c r="U23" s="20" t="str">
        <f>IF(LOOKUP(T23,勘定科目!$B$2:$B$70,勘定科目!$C$2:$C$70)=0,"",LOOKUP(T23,勘定科目!$B$2:$B$70,勘定科目!$C$2:$C$70))</f>
        <v/>
      </c>
      <c r="V23" s="25">
        <f t="shared" si="2"/>
        <v>0</v>
      </c>
    </row>
    <row r="24" spans="1:22" ht="24" customHeight="1" x14ac:dyDescent="0.2">
      <c r="A24" s="109"/>
      <c r="B24" s="41"/>
      <c r="C24" s="41"/>
      <c r="D24" s="42"/>
      <c r="E24" s="42"/>
      <c r="F24" s="44"/>
      <c r="G24" s="44"/>
      <c r="H24" s="67" t="str">
        <f t="shared" si="4"/>
        <v/>
      </c>
      <c r="I24" s="41"/>
      <c r="J24" s="73" t="str">
        <f>IF(I24&gt;0,LOOKUP(I24,勘定科目!$B$2:$B$70,勘定科目!$C$2:$C$70),"")</f>
        <v/>
      </c>
      <c r="K24" s="19">
        <v>106</v>
      </c>
      <c r="L24" s="20" t="str">
        <f>IF(LOOKUP(K24,勘定科目!$B$2:$B$70,勘定科目!$C$2:$C$70)=0,"",LOOKUP(K24,勘定科目!$B$2:$B$70,勘定科目!$C$2:$C$70))</f>
        <v/>
      </c>
      <c r="M24" s="21">
        <f t="shared" si="5"/>
        <v>0</v>
      </c>
      <c r="N24" s="20"/>
      <c r="O24" s="20"/>
      <c r="P24" s="22"/>
      <c r="Q24" s="19">
        <v>318</v>
      </c>
      <c r="R24" s="20" t="str">
        <f>IF(LOOKUP(Q24,勘定科目!$B$2:$B$70,勘定科目!$C$2:$C$70)=0,"",LOOKUP(Q24,勘定科目!$B$2:$B$70,勘定科目!$C$2:$C$70))</f>
        <v>地代家賃</v>
      </c>
      <c r="S24" s="23">
        <f t="shared" si="1"/>
        <v>0</v>
      </c>
      <c r="T24" s="24">
        <v>418</v>
      </c>
      <c r="U24" s="20" t="str">
        <f>IF(LOOKUP(T24,勘定科目!$B$2:$B$70,勘定科目!$C$2:$C$70)=0,"",LOOKUP(T24,勘定科目!$B$2:$B$70,勘定科目!$C$2:$C$70))</f>
        <v/>
      </c>
      <c r="V24" s="25">
        <f t="shared" si="2"/>
        <v>0</v>
      </c>
    </row>
    <row r="25" spans="1:22" ht="24" customHeight="1" x14ac:dyDescent="0.2">
      <c r="A25" s="109"/>
      <c r="B25" s="41"/>
      <c r="C25" s="41"/>
      <c r="D25" s="42"/>
      <c r="E25" s="42"/>
      <c r="F25" s="44"/>
      <c r="G25" s="44"/>
      <c r="H25" s="67" t="str">
        <f t="shared" si="4"/>
        <v/>
      </c>
      <c r="I25" s="41"/>
      <c r="J25" s="73" t="str">
        <f>IF(I25&gt;0,LOOKUP(I25,勘定科目!$B$2:$B$70,勘定科目!$C$2:$C$70),"")</f>
        <v/>
      </c>
      <c r="K25" s="19">
        <v>107</v>
      </c>
      <c r="L25" s="20" t="str">
        <f>IF(LOOKUP(K25,勘定科目!$B$2:$B$70,勘定科目!$C$2:$C$70)=0,"",LOOKUP(K25,勘定科目!$B$2:$B$70,勘定科目!$C$2:$C$70))</f>
        <v/>
      </c>
      <c r="M25" s="21">
        <f t="shared" si="5"/>
        <v>0</v>
      </c>
      <c r="N25" s="20"/>
      <c r="O25" s="20"/>
      <c r="P25" s="22"/>
      <c r="Q25" s="19">
        <v>319</v>
      </c>
      <c r="R25" s="20" t="str">
        <f>IF(LOOKUP(Q25,勘定科目!$B$2:$B$70,勘定科目!$C$2:$C$70)=0,"",LOOKUP(Q25,勘定科目!$B$2:$B$70,勘定科目!$C$2:$C$70))</f>
        <v>貸倒金</v>
      </c>
      <c r="S25" s="23">
        <f t="shared" si="1"/>
        <v>0</v>
      </c>
      <c r="T25" s="24">
        <v>419</v>
      </c>
      <c r="U25" s="20" t="str">
        <f>IF(LOOKUP(T25,勘定科目!$B$2:$B$70,勘定科目!$C$2:$C$70)=0,"",LOOKUP(T25,勘定科目!$B$2:$B$70,勘定科目!$C$2:$C$70))</f>
        <v/>
      </c>
      <c r="V25" s="25">
        <f t="shared" si="2"/>
        <v>0</v>
      </c>
    </row>
    <row r="26" spans="1:22" ht="24" customHeight="1" x14ac:dyDescent="0.2">
      <c r="A26" s="109"/>
      <c r="B26" s="41"/>
      <c r="C26" s="41"/>
      <c r="D26" s="42"/>
      <c r="E26" s="42"/>
      <c r="F26" s="44"/>
      <c r="G26" s="44"/>
      <c r="H26" s="67" t="str">
        <f t="shared" si="4"/>
        <v/>
      </c>
      <c r="I26" s="41"/>
      <c r="J26" s="73" t="str">
        <f>IF(I26&gt;0,LOOKUP(I26,勘定科目!$B$2:$B$70,勘定科目!$C$2:$C$70),"")</f>
        <v/>
      </c>
      <c r="K26" s="19">
        <v>108</v>
      </c>
      <c r="L26" s="20" t="str">
        <f>IF(LOOKUP(K26,勘定科目!$B$2:$B$70,勘定科目!$C$2:$C$70)=0,"",LOOKUP(K26,勘定科目!$B$2:$B$70,勘定科目!$C$2:$C$70))</f>
        <v/>
      </c>
      <c r="M26" s="21">
        <f t="shared" si="5"/>
        <v>0</v>
      </c>
      <c r="N26" s="20"/>
      <c r="O26" s="20"/>
      <c r="P26" s="22"/>
      <c r="Q26" s="19">
        <v>320</v>
      </c>
      <c r="R26" s="20" t="str">
        <f>IF(LOOKUP(Q26,勘定科目!$B$2:$B$70,勘定科目!$C$2:$C$70)=0,"",LOOKUP(Q26,勘定科目!$B$2:$B$70,勘定科目!$C$2:$C$70))</f>
        <v>車両費</v>
      </c>
      <c r="S26" s="23">
        <f t="shared" si="1"/>
        <v>0</v>
      </c>
      <c r="T26" s="24">
        <v>420</v>
      </c>
      <c r="U26" s="20" t="str">
        <f>IF(LOOKUP(T26,勘定科目!$B$2:$B$70,勘定科目!$C$2:$C$70)=0,"",LOOKUP(T26,勘定科目!$B$2:$B$70,勘定科目!$C$2:$C$70))</f>
        <v/>
      </c>
      <c r="V26" s="25">
        <f t="shared" si="2"/>
        <v>0</v>
      </c>
    </row>
    <row r="27" spans="1:22" ht="24" customHeight="1" x14ac:dyDescent="0.2">
      <c r="A27" s="109"/>
      <c r="B27" s="41"/>
      <c r="C27" s="41"/>
      <c r="D27" s="42"/>
      <c r="E27" s="42"/>
      <c r="F27" s="44"/>
      <c r="G27" s="44"/>
      <c r="H27" s="67" t="str">
        <f t="shared" si="4"/>
        <v/>
      </c>
      <c r="I27" s="41"/>
      <c r="J27" s="73" t="str">
        <f>IF(I27&gt;0,LOOKUP(I27,勘定科目!$B$2:$B$70,勘定科目!$C$2:$C$70),"")</f>
        <v/>
      </c>
      <c r="K27" s="19">
        <v>109</v>
      </c>
      <c r="L27" s="20" t="str">
        <f>IF(LOOKUP(K27,勘定科目!$B$2:$B$70,勘定科目!$C$2:$C$70)=0,"",LOOKUP(K27,勘定科目!$B$2:$B$70,勘定科目!$C$2:$C$70))</f>
        <v/>
      </c>
      <c r="M27" s="21">
        <f t="shared" si="5"/>
        <v>0</v>
      </c>
      <c r="N27" s="20"/>
      <c r="O27" s="20"/>
      <c r="P27" s="22"/>
      <c r="Q27" s="19">
        <v>321</v>
      </c>
      <c r="R27" s="20" t="str">
        <f>IF(LOOKUP(Q27,勘定科目!$B$2:$B$70,勘定科目!$C$2:$C$70)=0,"",LOOKUP(Q27,勘定科目!$B$2:$B$70,勘定科目!$C$2:$C$70))</f>
        <v>雑費</v>
      </c>
      <c r="S27" s="23">
        <f t="shared" si="1"/>
        <v>0</v>
      </c>
      <c r="T27" s="24">
        <v>421</v>
      </c>
      <c r="U27" s="20" t="str">
        <f>IF(LOOKUP(T27,勘定科目!$B$2:$B$70,勘定科目!$C$2:$C$70)=0,"",LOOKUP(T27,勘定科目!$B$2:$B$70,勘定科目!$C$2:$C$70))</f>
        <v/>
      </c>
      <c r="V27" s="25">
        <f t="shared" si="2"/>
        <v>0</v>
      </c>
    </row>
    <row r="28" spans="1:22" ht="24" customHeight="1" x14ac:dyDescent="0.2">
      <c r="A28" s="109"/>
      <c r="B28" s="41"/>
      <c r="C28" s="41"/>
      <c r="D28" s="42"/>
      <c r="E28" s="42"/>
      <c r="F28" s="44"/>
      <c r="G28" s="44"/>
      <c r="H28" s="67" t="str">
        <f t="shared" si="4"/>
        <v/>
      </c>
      <c r="I28" s="41"/>
      <c r="J28" s="73" t="str">
        <f>IF(I28&gt;0,LOOKUP(I28,勘定科目!$B$2:$B$70,勘定科目!$C$2:$C$70),"")</f>
        <v/>
      </c>
      <c r="K28" s="19">
        <v>110</v>
      </c>
      <c r="L28" s="20" t="str">
        <f>IF(LOOKUP(K28,勘定科目!$B$2:$B$70,勘定科目!$C$2:$C$70)=0,"",LOOKUP(K28,勘定科目!$B$2:$B$70,勘定科目!$C$2:$C$70))</f>
        <v/>
      </c>
      <c r="M28" s="21">
        <f t="shared" si="5"/>
        <v>0</v>
      </c>
      <c r="N28" s="20"/>
      <c r="O28" s="20"/>
      <c r="P28" s="22"/>
      <c r="Q28" s="19">
        <v>322</v>
      </c>
      <c r="R28" s="20" t="str">
        <f>IF(LOOKUP(Q28,勘定科目!$B$2:$B$70,勘定科目!$C$2:$C$70)=0,"",LOOKUP(Q28,勘定科目!$B$2:$B$70,勘定科目!$C$2:$C$70))</f>
        <v>事業主貸</v>
      </c>
      <c r="S28" s="23">
        <f t="shared" si="1"/>
        <v>0</v>
      </c>
      <c r="T28" s="24"/>
      <c r="U28" s="20"/>
      <c r="V28" s="25"/>
    </row>
    <row r="29" spans="1:22" ht="24" customHeight="1" x14ac:dyDescent="0.2">
      <c r="A29" s="109"/>
      <c r="B29" s="41"/>
      <c r="C29" s="41"/>
      <c r="D29" s="42"/>
      <c r="E29" s="42"/>
      <c r="F29" s="44"/>
      <c r="G29" s="44"/>
      <c r="H29" s="67" t="str">
        <f t="shared" si="4"/>
        <v/>
      </c>
      <c r="I29" s="41"/>
      <c r="J29" s="73" t="str">
        <f>IF(I29&gt;0,LOOKUP(I29,勘定科目!$B$2:$B$70,勘定科目!$C$2:$C$70),"")</f>
        <v/>
      </c>
      <c r="K29" s="19"/>
      <c r="L29" s="20"/>
      <c r="M29" s="21"/>
      <c r="N29" s="20"/>
      <c r="O29" s="20"/>
      <c r="P29" s="22"/>
      <c r="Q29" s="19">
        <v>323</v>
      </c>
      <c r="R29" s="20" t="str">
        <f>IF(LOOKUP(Q29,勘定科目!$B$2:$B$70,勘定科目!$C$2:$C$70)=0,"",LOOKUP(Q29,勘定科目!$B$2:$B$70,勘定科目!$C$2:$C$70))</f>
        <v>リース料</v>
      </c>
      <c r="S29" s="23">
        <f t="shared" si="1"/>
        <v>0</v>
      </c>
      <c r="T29" s="24"/>
      <c r="U29" s="20"/>
      <c r="V29" s="25"/>
    </row>
    <row r="30" spans="1:22" ht="24" customHeight="1" x14ac:dyDescent="0.2">
      <c r="A30" s="109"/>
      <c r="B30" s="41"/>
      <c r="C30" s="41"/>
      <c r="D30" s="42"/>
      <c r="E30" s="42"/>
      <c r="F30" s="44"/>
      <c r="G30" s="44"/>
      <c r="H30" s="67" t="str">
        <f t="shared" si="4"/>
        <v/>
      </c>
      <c r="I30" s="41"/>
      <c r="J30" s="73" t="str">
        <f>IF(I30&gt;0,LOOKUP(I30,勘定科目!$B$2:$B$70,勘定科目!$C$2:$C$70),"")</f>
        <v/>
      </c>
      <c r="K30" s="19"/>
      <c r="L30" s="20"/>
      <c r="M30" s="21"/>
      <c r="N30" s="20"/>
      <c r="O30" s="20"/>
      <c r="P30" s="22"/>
      <c r="Q30" s="19">
        <v>324</v>
      </c>
      <c r="R30" s="20" t="str">
        <f>IF(LOOKUP(Q30,勘定科目!$B$2:$B$70,勘定科目!$C$2:$C$70)=0,"",LOOKUP(Q30,勘定科目!$B$2:$B$70,勘定科目!$C$2:$C$70))</f>
        <v>預金預入</v>
      </c>
      <c r="S30" s="23">
        <f t="shared" si="1"/>
        <v>0</v>
      </c>
      <c r="T30" s="24"/>
      <c r="U30" s="20"/>
      <c r="V30" s="25"/>
    </row>
    <row r="31" spans="1:22" ht="24" customHeight="1" x14ac:dyDescent="0.2">
      <c r="A31" s="109"/>
      <c r="B31" s="41"/>
      <c r="C31" s="41"/>
      <c r="D31" s="42"/>
      <c r="E31" s="42"/>
      <c r="F31" s="44"/>
      <c r="G31" s="44"/>
      <c r="H31" s="67" t="str">
        <f t="shared" si="4"/>
        <v/>
      </c>
      <c r="I31" s="41"/>
      <c r="J31" s="73" t="str">
        <f>IF(I31&gt;0,LOOKUP(I31,勘定科目!$B$2:$B$70,勘定科目!$C$2:$C$70),"")</f>
        <v/>
      </c>
      <c r="K31" s="19"/>
      <c r="L31" s="20"/>
      <c r="M31" s="21"/>
      <c r="N31" s="20"/>
      <c r="O31" s="20"/>
      <c r="P31" s="22"/>
      <c r="Q31" s="19">
        <v>325</v>
      </c>
      <c r="R31" s="20" t="str">
        <f>IF(LOOKUP(Q31,勘定科目!$B$2:$B$70,勘定科目!$C$2:$C$70)=0,"",LOOKUP(Q31,勘定科目!$B$2:$B$70,勘定科目!$C$2:$C$70))</f>
        <v/>
      </c>
      <c r="S31" s="23">
        <f t="shared" si="1"/>
        <v>0</v>
      </c>
      <c r="T31" s="24"/>
      <c r="U31" s="20"/>
      <c r="V31" s="25"/>
    </row>
    <row r="32" spans="1:22" ht="24" customHeight="1" x14ac:dyDescent="0.2">
      <c r="A32" s="109"/>
      <c r="B32" s="41"/>
      <c r="C32" s="41"/>
      <c r="D32" s="42"/>
      <c r="E32" s="42"/>
      <c r="F32" s="44"/>
      <c r="G32" s="44"/>
      <c r="H32" s="67" t="str">
        <f t="shared" si="4"/>
        <v/>
      </c>
      <c r="I32" s="41"/>
      <c r="J32" s="73" t="str">
        <f>IF(I32&gt;0,LOOKUP(I32,勘定科目!$B$2:$B$70,勘定科目!$C$2:$C$70),"")</f>
        <v/>
      </c>
      <c r="K32" s="19"/>
      <c r="L32" s="20"/>
      <c r="M32" s="21"/>
      <c r="N32" s="20"/>
      <c r="O32" s="20"/>
      <c r="P32" s="22"/>
      <c r="Q32" s="19">
        <v>326</v>
      </c>
      <c r="R32" s="20" t="str">
        <f>IF(LOOKUP(Q32,勘定科目!$B$2:$B$70,勘定科目!$C$2:$C$70)=0,"",LOOKUP(Q32,勘定科目!$B$2:$B$70,勘定科目!$C$2:$C$70))</f>
        <v/>
      </c>
      <c r="S32" s="23">
        <f t="shared" si="1"/>
        <v>0</v>
      </c>
      <c r="T32" s="24"/>
      <c r="U32" s="20"/>
      <c r="V32" s="25"/>
    </row>
    <row r="33" spans="1:22" ht="24" customHeight="1" x14ac:dyDescent="0.2">
      <c r="A33" s="109"/>
      <c r="B33" s="41"/>
      <c r="C33" s="41"/>
      <c r="D33" s="42"/>
      <c r="E33" s="42"/>
      <c r="F33" s="44"/>
      <c r="G33" s="44"/>
      <c r="H33" s="67" t="str">
        <f t="shared" si="4"/>
        <v/>
      </c>
      <c r="I33" s="41"/>
      <c r="J33" s="73" t="str">
        <f>IF(I33&gt;0,LOOKUP(I33,勘定科目!$B$2:$B$70,勘定科目!$C$2:$C$70),"")</f>
        <v/>
      </c>
      <c r="K33" s="19"/>
      <c r="L33" s="20"/>
      <c r="M33" s="20"/>
      <c r="N33" s="20"/>
      <c r="O33" s="20"/>
      <c r="P33" s="29"/>
      <c r="Q33" s="19"/>
      <c r="R33" s="20"/>
      <c r="S33" s="30"/>
      <c r="T33" s="24"/>
      <c r="U33" s="20"/>
      <c r="V33" s="31"/>
    </row>
    <row r="34" spans="1:22" ht="24" customHeight="1" thickBot="1" x14ac:dyDescent="0.25">
      <c r="A34" s="110"/>
      <c r="B34" s="45"/>
      <c r="C34" s="45"/>
      <c r="D34" s="46"/>
      <c r="E34" s="46"/>
      <c r="F34" s="47"/>
      <c r="G34" s="47"/>
      <c r="H34" s="68" t="str">
        <f t="shared" si="4"/>
        <v/>
      </c>
      <c r="I34" s="45"/>
      <c r="J34" s="74" t="str">
        <f>IF(I34&gt;0,LOOKUP(I34,勘定科目!$B$2:$B$70,勘定科目!$C$2:$C$70),"")</f>
        <v/>
      </c>
      <c r="K34" s="19"/>
      <c r="L34" s="20"/>
      <c r="M34" s="20"/>
      <c r="N34" s="20"/>
      <c r="O34" s="20"/>
      <c r="P34" s="29"/>
      <c r="Q34" s="19"/>
      <c r="R34" s="20"/>
      <c r="S34" s="30"/>
      <c r="T34" s="24"/>
      <c r="U34" s="20"/>
      <c r="V34" s="31"/>
    </row>
    <row r="35" spans="1:22" ht="24" customHeight="1" thickBot="1" x14ac:dyDescent="0.25">
      <c r="A35" s="99"/>
      <c r="B35" s="100"/>
      <c r="C35" s="100"/>
      <c r="D35" s="101"/>
      <c r="E35" s="48" t="s">
        <v>61</v>
      </c>
      <c r="F35" s="69">
        <f>SUM(F8:F34)</f>
        <v>10200</v>
      </c>
      <c r="G35" s="69">
        <f>SUM(G8:G34)</f>
        <v>5000</v>
      </c>
      <c r="H35" s="69">
        <f>F35-G35+H7</f>
        <v>15200</v>
      </c>
      <c r="I35" s="70"/>
      <c r="J35" s="91"/>
      <c r="K35" s="26"/>
      <c r="L35" s="27"/>
      <c r="M35" s="27"/>
      <c r="N35" s="27"/>
      <c r="O35" s="27"/>
      <c r="P35" s="32"/>
      <c r="Q35" s="26"/>
      <c r="R35" s="27"/>
      <c r="S35" s="33"/>
      <c r="T35" s="34"/>
      <c r="U35" s="27"/>
      <c r="V35" s="35"/>
    </row>
    <row r="36" spans="1:22" ht="24" customHeight="1" x14ac:dyDescent="0.2">
      <c r="A36" s="86"/>
      <c r="B36" s="86"/>
      <c r="C36" s="98" t="s">
        <v>107</v>
      </c>
      <c r="D36" s="98"/>
      <c r="E36" s="98"/>
      <c r="F36" s="98"/>
      <c r="G36" s="98"/>
      <c r="H36" s="98"/>
      <c r="I36" s="98"/>
      <c r="J36" s="98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11"/>
    </row>
    <row r="37" spans="1:22" ht="13.2" customHeight="1" x14ac:dyDescent="0.2">
      <c r="A37" s="86"/>
      <c r="B37" s="86"/>
      <c r="C37" s="12"/>
      <c r="D37" s="12"/>
      <c r="E37" s="12"/>
      <c r="F37" s="12"/>
      <c r="G37" s="12"/>
      <c r="H37" s="12"/>
      <c r="I37" s="12"/>
      <c r="J37" s="12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11"/>
    </row>
    <row r="38" spans="1:22" ht="13.2" customHeight="1" thickBot="1" x14ac:dyDescent="0.25">
      <c r="A38" s="85"/>
      <c r="B38" s="85"/>
      <c r="C38" s="85"/>
      <c r="D38" s="85"/>
      <c r="E38" s="88"/>
      <c r="F38" s="89"/>
      <c r="G38" s="89"/>
      <c r="H38" s="89"/>
      <c r="I38" s="90"/>
      <c r="J38" s="90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11"/>
    </row>
    <row r="39" spans="1:22" ht="13.2" customHeight="1" x14ac:dyDescent="0.2">
      <c r="A39" s="111" t="s">
        <v>49</v>
      </c>
      <c r="B39" s="112"/>
      <c r="C39" s="113" t="s">
        <v>60</v>
      </c>
      <c r="D39" s="115" t="s">
        <v>50</v>
      </c>
      <c r="E39" s="115" t="s">
        <v>51</v>
      </c>
      <c r="F39" s="115" t="s">
        <v>52</v>
      </c>
      <c r="G39" s="115" t="s">
        <v>53</v>
      </c>
      <c r="H39" s="115" t="s">
        <v>54</v>
      </c>
      <c r="I39" s="113" t="s">
        <v>55</v>
      </c>
      <c r="J39" s="122" t="s">
        <v>56</v>
      </c>
    </row>
    <row r="40" spans="1:22" ht="13.2" customHeight="1" thickBot="1" x14ac:dyDescent="0.25">
      <c r="A40" s="36" t="s">
        <v>57</v>
      </c>
      <c r="B40" s="37" t="s">
        <v>58</v>
      </c>
      <c r="C40" s="114"/>
      <c r="D40" s="116"/>
      <c r="E40" s="116"/>
      <c r="F40" s="116"/>
      <c r="G40" s="116"/>
      <c r="H40" s="116"/>
      <c r="I40" s="114"/>
      <c r="J40" s="107"/>
    </row>
    <row r="41" spans="1:22" ht="24" customHeight="1" x14ac:dyDescent="0.2">
      <c r="A41" s="117"/>
      <c r="B41" s="121"/>
      <c r="C41" s="121"/>
      <c r="D41" s="118"/>
      <c r="E41" s="38" t="s">
        <v>59</v>
      </c>
      <c r="F41" s="39"/>
      <c r="G41" s="39"/>
      <c r="H41" s="66">
        <v>10000</v>
      </c>
      <c r="I41" s="40"/>
      <c r="J41" s="71" t="str">
        <f>IF(I41&gt;0,LOOKUP(I41,勘定科目!$B$2:$B$70,勘定科目!$C$2:$C$70),"")</f>
        <v/>
      </c>
    </row>
    <row r="42" spans="1:22" ht="24" customHeight="1" x14ac:dyDescent="0.2">
      <c r="A42" s="108">
        <v>1</v>
      </c>
      <c r="B42" s="41"/>
      <c r="C42" s="41"/>
      <c r="D42" s="42"/>
      <c r="E42" s="43" t="s">
        <v>1</v>
      </c>
      <c r="F42" s="44">
        <v>5000</v>
      </c>
      <c r="G42" s="44"/>
      <c r="H42" s="67">
        <f t="shared" ref="H42:H68" si="6">IF(F42-G42&lt;&gt;0,H41+F42-G42,"")</f>
        <v>15000</v>
      </c>
      <c r="I42" s="41">
        <v>201</v>
      </c>
      <c r="J42" s="72" t="str">
        <f>IF(I42&gt;0,LOOKUP(I42,勘定科目!$B$2:$B$70,勘定科目!$C$2:$C$70),"")</f>
        <v>売上</v>
      </c>
    </row>
    <row r="43" spans="1:22" ht="24" customHeight="1" x14ac:dyDescent="0.2">
      <c r="A43" s="109"/>
      <c r="B43" s="41"/>
      <c r="C43" s="41"/>
      <c r="D43" s="42"/>
      <c r="E43" s="42"/>
      <c r="F43" s="44"/>
      <c r="G43" s="44">
        <v>2000</v>
      </c>
      <c r="H43" s="67">
        <f t="shared" si="6"/>
        <v>13000</v>
      </c>
      <c r="I43" s="41">
        <v>316</v>
      </c>
      <c r="J43" s="73" t="str">
        <f>IF(I43&gt;0,LOOKUP(I43,勘定科目!$B$2:$B$70,勘定科目!$C$2:$C$70),"")</f>
        <v>外注工賃</v>
      </c>
    </row>
    <row r="44" spans="1:22" ht="24" customHeight="1" x14ac:dyDescent="0.2">
      <c r="A44" s="109"/>
      <c r="B44" s="41"/>
      <c r="C44" s="41"/>
      <c r="D44" s="42"/>
      <c r="E44" s="42"/>
      <c r="F44" s="44"/>
      <c r="G44" s="44"/>
      <c r="H44" s="67" t="str">
        <f t="shared" si="6"/>
        <v/>
      </c>
      <c r="I44" s="41"/>
      <c r="J44" s="73" t="str">
        <f>IF(I44&gt;0,LOOKUP(I44,勘定科目!$B$2:$B$70,勘定科目!$C$2:$C$70),"")</f>
        <v/>
      </c>
    </row>
    <row r="45" spans="1:22" ht="24" customHeight="1" x14ac:dyDescent="0.2">
      <c r="A45" s="109"/>
      <c r="B45" s="41"/>
      <c r="C45" s="41"/>
      <c r="D45" s="42"/>
      <c r="E45" s="42"/>
      <c r="F45" s="44"/>
      <c r="G45" s="44"/>
      <c r="H45" s="67" t="str">
        <f t="shared" si="6"/>
        <v/>
      </c>
      <c r="I45" s="41"/>
      <c r="J45" s="73" t="str">
        <f>IF(I45&gt;0,LOOKUP(I45,勘定科目!$B$2:$B$70,勘定科目!$C$2:$C$70),"")</f>
        <v/>
      </c>
    </row>
    <row r="46" spans="1:22" ht="24" customHeight="1" x14ac:dyDescent="0.2">
      <c r="A46" s="109"/>
      <c r="B46" s="41"/>
      <c r="C46" s="41"/>
      <c r="D46" s="42"/>
      <c r="E46" s="42"/>
      <c r="F46" s="44"/>
      <c r="G46" s="44"/>
      <c r="H46" s="67" t="str">
        <f t="shared" si="6"/>
        <v/>
      </c>
      <c r="I46" s="41"/>
      <c r="J46" s="73" t="str">
        <f>IF(I46&gt;0,LOOKUP(I46,勘定科目!$B$2:$B$70,勘定科目!$C$2:$C$70),"")</f>
        <v/>
      </c>
    </row>
    <row r="47" spans="1:22" ht="24" customHeight="1" x14ac:dyDescent="0.2">
      <c r="A47" s="109"/>
      <c r="B47" s="41"/>
      <c r="C47" s="41"/>
      <c r="D47" s="42"/>
      <c r="E47" s="42"/>
      <c r="F47" s="44"/>
      <c r="G47" s="44"/>
      <c r="H47" s="67" t="str">
        <f t="shared" si="6"/>
        <v/>
      </c>
      <c r="I47" s="41"/>
      <c r="J47" s="73" t="str">
        <f>IF(I47&gt;0,LOOKUP(I47,勘定科目!$B$2:$B$70,勘定科目!$C$2:$C$70),"")</f>
        <v/>
      </c>
    </row>
    <row r="48" spans="1:22" ht="24" customHeight="1" x14ac:dyDescent="0.2">
      <c r="A48" s="109"/>
      <c r="B48" s="41"/>
      <c r="C48" s="41"/>
      <c r="D48" s="42"/>
      <c r="E48" s="42"/>
      <c r="F48" s="44"/>
      <c r="G48" s="44"/>
      <c r="H48" s="67" t="str">
        <f t="shared" si="6"/>
        <v/>
      </c>
      <c r="I48" s="41"/>
      <c r="J48" s="73" t="str">
        <f>IF(I48&gt;0,LOOKUP(I48,勘定科目!$B$2:$B$70,勘定科目!$C$2:$C$70),"")</f>
        <v/>
      </c>
    </row>
    <row r="49" spans="1:10" ht="24" customHeight="1" x14ac:dyDescent="0.2">
      <c r="A49" s="109"/>
      <c r="B49" s="41"/>
      <c r="C49" s="41"/>
      <c r="D49" s="42"/>
      <c r="E49" s="42"/>
      <c r="F49" s="44"/>
      <c r="G49" s="44"/>
      <c r="H49" s="67" t="str">
        <f t="shared" si="6"/>
        <v/>
      </c>
      <c r="I49" s="41"/>
      <c r="J49" s="73" t="str">
        <f>IF(I49&gt;0,LOOKUP(I49,勘定科目!$B$2:$B$70,勘定科目!$C$2:$C$70),"")</f>
        <v/>
      </c>
    </row>
    <row r="50" spans="1:10" ht="24" customHeight="1" x14ac:dyDescent="0.2">
      <c r="A50" s="109"/>
      <c r="B50" s="41"/>
      <c r="C50" s="41"/>
      <c r="D50" s="42"/>
      <c r="E50" s="42"/>
      <c r="F50" s="44"/>
      <c r="G50" s="44"/>
      <c r="H50" s="67" t="str">
        <f t="shared" si="6"/>
        <v/>
      </c>
      <c r="I50" s="41"/>
      <c r="J50" s="73" t="str">
        <f>IF(I50&gt;0,LOOKUP(I50,勘定科目!$B$2:$B$70,勘定科目!$C$2:$C$70),"")</f>
        <v/>
      </c>
    </row>
    <row r="51" spans="1:10" ht="24" customHeight="1" x14ac:dyDescent="0.2">
      <c r="A51" s="109"/>
      <c r="B51" s="41"/>
      <c r="C51" s="41"/>
      <c r="D51" s="42"/>
      <c r="E51" s="42"/>
      <c r="F51" s="44"/>
      <c r="G51" s="44"/>
      <c r="H51" s="67" t="str">
        <f t="shared" si="6"/>
        <v/>
      </c>
      <c r="I51" s="41"/>
      <c r="J51" s="73" t="str">
        <f>IF(I51&gt;0,LOOKUP(I51,勘定科目!$B$2:$B$70,勘定科目!$C$2:$C$70),"")</f>
        <v/>
      </c>
    </row>
    <row r="52" spans="1:10" ht="24" customHeight="1" x14ac:dyDescent="0.2">
      <c r="A52" s="109"/>
      <c r="B52" s="41"/>
      <c r="C52" s="41"/>
      <c r="D52" s="42"/>
      <c r="E52" s="42"/>
      <c r="F52" s="44"/>
      <c r="G52" s="44"/>
      <c r="H52" s="67" t="str">
        <f t="shared" si="6"/>
        <v/>
      </c>
      <c r="I52" s="41"/>
      <c r="J52" s="73" t="str">
        <f>IF(I52&gt;0,LOOKUP(I52,勘定科目!$B$2:$B$70,勘定科目!$C$2:$C$70),"")</f>
        <v/>
      </c>
    </row>
    <row r="53" spans="1:10" ht="24" customHeight="1" x14ac:dyDescent="0.2">
      <c r="A53" s="109"/>
      <c r="B53" s="41"/>
      <c r="C53" s="41"/>
      <c r="D53" s="42"/>
      <c r="E53" s="42"/>
      <c r="F53" s="44"/>
      <c r="G53" s="44"/>
      <c r="H53" s="67" t="str">
        <f t="shared" si="6"/>
        <v/>
      </c>
      <c r="I53" s="41"/>
      <c r="J53" s="73" t="str">
        <f>IF(I53&gt;0,LOOKUP(I53,勘定科目!$B$2:$B$70,勘定科目!$C$2:$C$70),"")</f>
        <v/>
      </c>
    </row>
    <row r="54" spans="1:10" ht="24" customHeight="1" x14ac:dyDescent="0.2">
      <c r="A54" s="109"/>
      <c r="B54" s="41"/>
      <c r="C54" s="41"/>
      <c r="D54" s="42"/>
      <c r="E54" s="42"/>
      <c r="F54" s="44"/>
      <c r="G54" s="44"/>
      <c r="H54" s="67" t="str">
        <f t="shared" si="6"/>
        <v/>
      </c>
      <c r="I54" s="41"/>
      <c r="J54" s="73" t="str">
        <f>IF(I54&gt;0,LOOKUP(I54,勘定科目!$B$2:$B$70,勘定科目!$C$2:$C$70),"")</f>
        <v/>
      </c>
    </row>
    <row r="55" spans="1:10" ht="24" customHeight="1" x14ac:dyDescent="0.2">
      <c r="A55" s="109"/>
      <c r="B55" s="41"/>
      <c r="C55" s="41"/>
      <c r="D55" s="42"/>
      <c r="E55" s="42"/>
      <c r="F55" s="44"/>
      <c r="G55" s="44"/>
      <c r="H55" s="67" t="str">
        <f t="shared" si="6"/>
        <v/>
      </c>
      <c r="I55" s="41"/>
      <c r="J55" s="73" t="str">
        <f>IF(I55&gt;0,LOOKUP(I55,勘定科目!$B$2:$B$70,勘定科目!$C$2:$C$70),"")</f>
        <v/>
      </c>
    </row>
    <row r="56" spans="1:10" ht="24" customHeight="1" x14ac:dyDescent="0.2">
      <c r="A56" s="109"/>
      <c r="B56" s="41"/>
      <c r="C56" s="41"/>
      <c r="D56" s="42"/>
      <c r="E56" s="42"/>
      <c r="F56" s="44"/>
      <c r="G56" s="44"/>
      <c r="H56" s="67" t="str">
        <f t="shared" si="6"/>
        <v/>
      </c>
      <c r="I56" s="41"/>
      <c r="J56" s="73" t="str">
        <f>IF(I56&gt;0,LOOKUP(I56,勘定科目!$B$2:$B$70,勘定科目!$C$2:$C$70),"")</f>
        <v/>
      </c>
    </row>
    <row r="57" spans="1:10" ht="24" customHeight="1" x14ac:dyDescent="0.2">
      <c r="A57" s="109"/>
      <c r="B57" s="41"/>
      <c r="C57" s="41"/>
      <c r="D57" s="42"/>
      <c r="E57" s="42"/>
      <c r="F57" s="44"/>
      <c r="G57" s="44"/>
      <c r="H57" s="67" t="str">
        <f t="shared" si="6"/>
        <v/>
      </c>
      <c r="I57" s="41"/>
      <c r="J57" s="73" t="str">
        <f>IF(I57&gt;0,LOOKUP(I57,勘定科目!$B$2:$B$70,勘定科目!$C$2:$C$70),"")</f>
        <v/>
      </c>
    </row>
    <row r="58" spans="1:10" ht="24" customHeight="1" x14ac:dyDescent="0.2">
      <c r="A58" s="109"/>
      <c r="B58" s="41"/>
      <c r="C58" s="41"/>
      <c r="D58" s="42"/>
      <c r="E58" s="42"/>
      <c r="F58" s="44"/>
      <c r="G58" s="44"/>
      <c r="H58" s="67" t="str">
        <f t="shared" si="6"/>
        <v/>
      </c>
      <c r="I58" s="41"/>
      <c r="J58" s="73" t="str">
        <f>IF(I58&gt;0,LOOKUP(I58,勘定科目!$B$2:$B$70,勘定科目!$C$2:$C$70),"")</f>
        <v/>
      </c>
    </row>
    <row r="59" spans="1:10" ht="24" customHeight="1" x14ac:dyDescent="0.2">
      <c r="A59" s="109"/>
      <c r="B59" s="41"/>
      <c r="C59" s="41"/>
      <c r="D59" s="42"/>
      <c r="E59" s="42"/>
      <c r="F59" s="44"/>
      <c r="G59" s="44"/>
      <c r="H59" s="67" t="str">
        <f t="shared" si="6"/>
        <v/>
      </c>
      <c r="I59" s="41"/>
      <c r="J59" s="73" t="str">
        <f>IF(I59&gt;0,LOOKUP(I59,勘定科目!$B$2:$B$70,勘定科目!$C$2:$C$70),"")</f>
        <v/>
      </c>
    </row>
    <row r="60" spans="1:10" ht="24" customHeight="1" x14ac:dyDescent="0.2">
      <c r="A60" s="109"/>
      <c r="B60" s="41"/>
      <c r="C60" s="41"/>
      <c r="D60" s="42"/>
      <c r="E60" s="42"/>
      <c r="F60" s="44"/>
      <c r="G60" s="44"/>
      <c r="H60" s="67" t="str">
        <f t="shared" si="6"/>
        <v/>
      </c>
      <c r="I60" s="41"/>
      <c r="J60" s="73" t="str">
        <f>IF(I60&gt;0,LOOKUP(I60,勘定科目!$B$2:$B$70,勘定科目!$C$2:$C$70),"")</f>
        <v/>
      </c>
    </row>
    <row r="61" spans="1:10" ht="24" customHeight="1" x14ac:dyDescent="0.2">
      <c r="A61" s="109"/>
      <c r="B61" s="41"/>
      <c r="C61" s="41"/>
      <c r="D61" s="42"/>
      <c r="E61" s="42"/>
      <c r="F61" s="44"/>
      <c r="G61" s="44"/>
      <c r="H61" s="67" t="str">
        <f t="shared" si="6"/>
        <v/>
      </c>
      <c r="I61" s="41"/>
      <c r="J61" s="73" t="str">
        <f>IF(I61&gt;0,LOOKUP(I61,勘定科目!$B$2:$B$70,勘定科目!$C$2:$C$70),"")</f>
        <v/>
      </c>
    </row>
    <row r="62" spans="1:10" ht="24" customHeight="1" x14ac:dyDescent="0.2">
      <c r="A62" s="109"/>
      <c r="B62" s="41"/>
      <c r="C62" s="41"/>
      <c r="D62" s="42"/>
      <c r="E62" s="42"/>
      <c r="F62" s="44"/>
      <c r="G62" s="44"/>
      <c r="H62" s="67" t="str">
        <f t="shared" si="6"/>
        <v/>
      </c>
      <c r="I62" s="41"/>
      <c r="J62" s="73" t="str">
        <f>IF(I62&gt;0,LOOKUP(I62,勘定科目!$B$2:$B$70,勘定科目!$C$2:$C$70),"")</f>
        <v/>
      </c>
    </row>
    <row r="63" spans="1:10" ht="24" customHeight="1" x14ac:dyDescent="0.2">
      <c r="A63" s="109"/>
      <c r="B63" s="41"/>
      <c r="C63" s="41"/>
      <c r="D63" s="42"/>
      <c r="E63" s="42"/>
      <c r="F63" s="44"/>
      <c r="G63" s="44"/>
      <c r="H63" s="67" t="str">
        <f t="shared" si="6"/>
        <v/>
      </c>
      <c r="I63" s="41"/>
      <c r="J63" s="73" t="str">
        <f>IF(I63&gt;0,LOOKUP(I63,勘定科目!$B$2:$B$70,勘定科目!$C$2:$C$70),"")</f>
        <v/>
      </c>
    </row>
    <row r="64" spans="1:10" ht="24" customHeight="1" x14ac:dyDescent="0.2">
      <c r="A64" s="109"/>
      <c r="B64" s="41"/>
      <c r="C64" s="41"/>
      <c r="D64" s="42"/>
      <c r="E64" s="42"/>
      <c r="F64" s="44"/>
      <c r="G64" s="44"/>
      <c r="H64" s="67" t="str">
        <f t="shared" si="6"/>
        <v/>
      </c>
      <c r="I64" s="41"/>
      <c r="J64" s="73" t="str">
        <f>IF(I64&gt;0,LOOKUP(I64,勘定科目!$B$2:$B$70,勘定科目!$C$2:$C$70),"")</f>
        <v/>
      </c>
    </row>
    <row r="65" spans="1:10" ht="24" customHeight="1" x14ac:dyDescent="0.2">
      <c r="A65" s="109"/>
      <c r="B65" s="41"/>
      <c r="C65" s="41"/>
      <c r="D65" s="42"/>
      <c r="E65" s="42"/>
      <c r="F65" s="44"/>
      <c r="G65" s="44"/>
      <c r="H65" s="67" t="str">
        <f t="shared" si="6"/>
        <v/>
      </c>
      <c r="I65" s="41"/>
      <c r="J65" s="73" t="str">
        <f>IF(I65&gt;0,LOOKUP(I65,勘定科目!$B$2:$B$70,勘定科目!$C$2:$C$70),"")</f>
        <v/>
      </c>
    </row>
    <row r="66" spans="1:10" ht="24" customHeight="1" x14ac:dyDescent="0.2">
      <c r="A66" s="109"/>
      <c r="B66" s="41"/>
      <c r="C66" s="41"/>
      <c r="D66" s="42"/>
      <c r="E66" s="42"/>
      <c r="F66" s="44"/>
      <c r="G66" s="44"/>
      <c r="H66" s="67" t="str">
        <f t="shared" si="6"/>
        <v/>
      </c>
      <c r="I66" s="41"/>
      <c r="J66" s="73" t="str">
        <f>IF(I66&gt;0,LOOKUP(I66,勘定科目!$B$2:$B$70,勘定科目!$C$2:$C$70),"")</f>
        <v/>
      </c>
    </row>
    <row r="67" spans="1:10" ht="24" customHeight="1" x14ac:dyDescent="0.2">
      <c r="A67" s="109"/>
      <c r="B67" s="41"/>
      <c r="C67" s="41"/>
      <c r="D67" s="42"/>
      <c r="E67" s="42"/>
      <c r="F67" s="44"/>
      <c r="G67" s="44"/>
      <c r="H67" s="67" t="str">
        <f t="shared" si="6"/>
        <v/>
      </c>
      <c r="I67" s="41"/>
      <c r="J67" s="73" t="str">
        <f>IF(I67&gt;0,LOOKUP(I67,勘定科目!$B$2:$B$70,勘定科目!$C$2:$C$70),"")</f>
        <v/>
      </c>
    </row>
    <row r="68" spans="1:10" ht="24" customHeight="1" thickBot="1" x14ac:dyDescent="0.25">
      <c r="A68" s="110"/>
      <c r="B68" s="45"/>
      <c r="C68" s="45"/>
      <c r="D68" s="46"/>
      <c r="E68" s="46"/>
      <c r="F68" s="47"/>
      <c r="G68" s="47"/>
      <c r="H68" s="68" t="str">
        <f t="shared" si="6"/>
        <v/>
      </c>
      <c r="I68" s="45"/>
      <c r="J68" s="74" t="str">
        <f>IF(I68&gt;0,LOOKUP(I68,勘定科目!$B$2:$B$70,勘定科目!$C$2:$C$70),"")</f>
        <v/>
      </c>
    </row>
    <row r="69" spans="1:10" ht="24" customHeight="1" thickBot="1" x14ac:dyDescent="0.25">
      <c r="A69" s="99"/>
      <c r="B69" s="100"/>
      <c r="C69" s="100"/>
      <c r="D69" s="101"/>
      <c r="E69" s="48" t="s">
        <v>61</v>
      </c>
      <c r="F69" s="69">
        <f>SUM(F42:F68)</f>
        <v>5000</v>
      </c>
      <c r="G69" s="69">
        <f>SUM(G42:G68)</f>
        <v>2000</v>
      </c>
      <c r="H69" s="69">
        <f>F69-G69+H41</f>
        <v>13000</v>
      </c>
      <c r="I69" s="102"/>
      <c r="J69" s="103"/>
    </row>
  </sheetData>
  <mergeCells count="37">
    <mergeCell ref="T5:V6"/>
    <mergeCell ref="K1:V1"/>
    <mergeCell ref="K2:V2"/>
    <mergeCell ref="K3:V3"/>
    <mergeCell ref="B3:J3"/>
    <mergeCell ref="N5:P6"/>
    <mergeCell ref="K5:M6"/>
    <mergeCell ref="F5:F6"/>
    <mergeCell ref="G5:G6"/>
    <mergeCell ref="H5:H6"/>
    <mergeCell ref="A42:A68"/>
    <mergeCell ref="K7:M7"/>
    <mergeCell ref="K18:M18"/>
    <mergeCell ref="C1:J1"/>
    <mergeCell ref="Q5:S6"/>
    <mergeCell ref="A7:D7"/>
    <mergeCell ref="E5:E6"/>
    <mergeCell ref="A41:D41"/>
    <mergeCell ref="H39:H40"/>
    <mergeCell ref="I39:I40"/>
    <mergeCell ref="J39:J40"/>
    <mergeCell ref="C36:J36"/>
    <mergeCell ref="A69:D69"/>
    <mergeCell ref="I69:J69"/>
    <mergeCell ref="I5:I6"/>
    <mergeCell ref="J5:J6"/>
    <mergeCell ref="A8:A34"/>
    <mergeCell ref="A35:D35"/>
    <mergeCell ref="A39:B39"/>
    <mergeCell ref="C39:C40"/>
    <mergeCell ref="D39:D40"/>
    <mergeCell ref="E39:E40"/>
    <mergeCell ref="F39:F40"/>
    <mergeCell ref="G39:G40"/>
    <mergeCell ref="A5:B5"/>
    <mergeCell ref="C5:C6"/>
    <mergeCell ref="D5:D6"/>
  </mergeCells>
  <phoneticPr fontId="2"/>
  <dataValidations count="3">
    <dataValidation imeMode="halfAlpha" allowBlank="1" showInputMessage="1" showErrorMessage="1" sqref="F7:I34 F41:I68" xr:uid="{00000000-0002-0000-0200-000000000000}"/>
    <dataValidation allowBlank="1" showInputMessage="1" showErrorMessage="1" promptTitle="NO" prompt="INPUT_x000a_" sqref="J7:J35 J38" xr:uid="{00000000-0002-0000-0200-000001000000}"/>
    <dataValidation allowBlank="1" showInputMessage="1" showErrorMessage="1" promptTitle="NO" prompt="INPUT" sqref="J41:J68" xr:uid="{00000000-0002-0000-0200-000002000000}"/>
  </dataValidations>
  <pageMargins left="0.23622047244094491" right="0.23622047244094491" top="0.74803149606299213" bottom="0.74803149606299213" header="0" footer="0"/>
  <pageSetup paperSize="9"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69"/>
  <sheetViews>
    <sheetView view="pageLayout" topLeftCell="A35" zoomScaleNormal="100" workbookViewId="0">
      <selection activeCell="G43" sqref="G43"/>
    </sheetView>
  </sheetViews>
  <sheetFormatPr defaultColWidth="8.88671875" defaultRowHeight="13.2" x14ac:dyDescent="0.2"/>
  <cols>
    <col min="1" max="2" width="3.44140625" bestFit="1" customWidth="1"/>
    <col min="3" max="3" width="5.44140625" bestFit="1" customWidth="1"/>
    <col min="4" max="4" width="11.5546875" bestFit="1" customWidth="1"/>
    <col min="5" max="5" width="24.44140625" customWidth="1"/>
    <col min="6" max="8" width="11" customWidth="1"/>
    <col min="9" max="9" width="5.88671875" customWidth="1"/>
    <col min="10" max="10" width="11.5546875" bestFit="1" customWidth="1"/>
    <col min="11" max="11" width="4.33203125" customWidth="1"/>
    <col min="12" max="13" width="9.109375" customWidth="1"/>
    <col min="14" max="14" width="4.33203125" customWidth="1"/>
    <col min="15" max="16" width="9.109375" customWidth="1"/>
    <col min="17" max="17" width="4.33203125" customWidth="1"/>
    <col min="18" max="18" width="11" customWidth="1"/>
    <col min="19" max="19" width="9.109375" customWidth="1"/>
    <col min="20" max="20" width="4.33203125" customWidth="1"/>
    <col min="21" max="21" width="13.109375" customWidth="1"/>
    <col min="22" max="22" width="9.109375" customWidth="1"/>
  </cols>
  <sheetData>
    <row r="1" spans="1:22" ht="21" x14ac:dyDescent="0.2">
      <c r="A1" s="11"/>
      <c r="B1" s="11"/>
      <c r="C1" s="98" t="s">
        <v>48</v>
      </c>
      <c r="D1" s="98"/>
      <c r="E1" s="98"/>
      <c r="F1" s="98"/>
      <c r="G1" s="98"/>
      <c r="H1" s="98"/>
      <c r="I1" s="98"/>
      <c r="J1" s="98"/>
      <c r="K1" s="134" t="s">
        <v>62</v>
      </c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</row>
    <row r="2" spans="1:22" ht="21" x14ac:dyDescent="0.2">
      <c r="A2" s="11"/>
      <c r="B2" s="11"/>
      <c r="C2" s="11"/>
      <c r="D2" s="12"/>
      <c r="E2" s="12"/>
      <c r="F2" s="12"/>
      <c r="G2" s="12"/>
      <c r="H2" s="12"/>
      <c r="I2" s="11"/>
      <c r="J2" s="11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</row>
    <row r="3" spans="1:22" x14ac:dyDescent="0.2">
      <c r="A3" s="11"/>
      <c r="B3" s="135" t="s">
        <v>84</v>
      </c>
      <c r="C3" s="135"/>
      <c r="D3" s="135"/>
      <c r="E3" s="135"/>
      <c r="F3" s="135"/>
      <c r="G3" s="135"/>
      <c r="H3" s="135"/>
      <c r="I3" s="135"/>
      <c r="J3" s="135"/>
      <c r="K3" s="135" t="s">
        <v>85</v>
      </c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</row>
    <row r="4" spans="1:22" ht="13.8" thickBot="1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</row>
    <row r="5" spans="1:22" ht="13.5" customHeight="1" x14ac:dyDescent="0.2">
      <c r="A5" s="117" t="s">
        <v>49</v>
      </c>
      <c r="B5" s="118"/>
      <c r="C5" s="119" t="s">
        <v>60</v>
      </c>
      <c r="D5" s="120" t="s">
        <v>50</v>
      </c>
      <c r="E5" s="120" t="s">
        <v>51</v>
      </c>
      <c r="F5" s="120" t="s">
        <v>52</v>
      </c>
      <c r="G5" s="120" t="s">
        <v>53</v>
      </c>
      <c r="H5" s="120" t="s">
        <v>54</v>
      </c>
      <c r="I5" s="104" t="s">
        <v>75</v>
      </c>
      <c r="J5" s="138" t="s">
        <v>56</v>
      </c>
      <c r="K5" s="126" t="s">
        <v>26</v>
      </c>
      <c r="L5" s="127"/>
      <c r="M5" s="127"/>
      <c r="N5" s="127" t="s">
        <v>35</v>
      </c>
      <c r="O5" s="127"/>
      <c r="P5" s="136"/>
      <c r="Q5" s="126" t="s">
        <v>34</v>
      </c>
      <c r="R5" s="127"/>
      <c r="S5" s="128"/>
      <c r="T5" s="132" t="s">
        <v>47</v>
      </c>
      <c r="U5" s="127"/>
      <c r="V5" s="128"/>
    </row>
    <row r="6" spans="1:22" ht="13.8" thickBot="1" x14ac:dyDescent="0.25">
      <c r="A6" s="36" t="s">
        <v>57</v>
      </c>
      <c r="B6" s="37" t="s">
        <v>58</v>
      </c>
      <c r="C6" s="114"/>
      <c r="D6" s="116"/>
      <c r="E6" s="116"/>
      <c r="F6" s="116"/>
      <c r="G6" s="116"/>
      <c r="H6" s="116"/>
      <c r="I6" s="105"/>
      <c r="J6" s="139"/>
      <c r="K6" s="129"/>
      <c r="L6" s="130"/>
      <c r="M6" s="130"/>
      <c r="N6" s="130"/>
      <c r="O6" s="130"/>
      <c r="P6" s="137"/>
      <c r="Q6" s="129"/>
      <c r="R6" s="130"/>
      <c r="S6" s="131"/>
      <c r="T6" s="133"/>
      <c r="U6" s="130"/>
      <c r="V6" s="131"/>
    </row>
    <row r="7" spans="1:22" ht="24" x14ac:dyDescent="0.2">
      <c r="A7" s="117"/>
      <c r="B7" s="121"/>
      <c r="C7" s="121"/>
      <c r="D7" s="118"/>
      <c r="E7" s="38" t="s">
        <v>59</v>
      </c>
      <c r="F7" s="39"/>
      <c r="G7" s="39"/>
      <c r="H7" s="66">
        <f>現金出納帳１月!H35</f>
        <v>15200</v>
      </c>
      <c r="I7" s="40"/>
      <c r="J7" s="61"/>
      <c r="K7" s="123" t="s">
        <v>63</v>
      </c>
      <c r="L7" s="124"/>
      <c r="M7" s="125"/>
      <c r="N7" s="13">
        <v>201</v>
      </c>
      <c r="O7" s="13" t="str">
        <f>IF(LOOKUP(N7,勘定科目!$B$2:$B$70,勘定科目!$C$2:$C$70)=0,"",LOOKUP(N7,勘定科目!$B$2:$B$70,勘定科目!$C$2:$C$70))</f>
        <v>売上</v>
      </c>
      <c r="P7" s="14">
        <f t="shared" ref="P7:P18" si="0">SUMIF($J$8:$J$34,O7,$F$8:$F$34)+SUMIF($J$42:$J$68,O7,$F$42:$F$68)</f>
        <v>0</v>
      </c>
      <c r="Q7" s="15">
        <v>301</v>
      </c>
      <c r="R7" s="13" t="str">
        <f>IF(LOOKUP(Q7,勘定科目!$B$2:$B$70,勘定科目!$C$2:$C$70)=0,"",LOOKUP(Q7,勘定科目!$B$2:$B$70,勘定科目!$C$2:$C$70))</f>
        <v>仕入</v>
      </c>
      <c r="S7" s="16">
        <f t="shared" ref="S7:S32" si="1">SUMIF($J$8:$J$34,R7,$G$8:$G$34)+SUMIF($J$42:$J$68,R7,$G$42:$G$68)</f>
        <v>0</v>
      </c>
      <c r="T7" s="17">
        <v>401</v>
      </c>
      <c r="U7" s="13" t="str">
        <f>IF(LOOKUP(T7,勘定科目!$B$2:$B$70,勘定科目!$C$2:$C$70)=0,"",LOOKUP(T7,勘定科目!$B$2:$B$70,勘定科目!$C$2:$C$70))</f>
        <v>租税公課</v>
      </c>
      <c r="V7" s="18">
        <f t="shared" ref="V7:V27" si="2">SUMIF($J$8:$J$34,U7,$G$8:$G$34)+SUMIF($J$42:$J$68,U7,$G$42:$G$68)</f>
        <v>0</v>
      </c>
    </row>
    <row r="8" spans="1:22" ht="24" customHeight="1" x14ac:dyDescent="0.2">
      <c r="A8" s="108">
        <v>2</v>
      </c>
      <c r="B8" s="41"/>
      <c r="C8" s="41"/>
      <c r="D8" s="42"/>
      <c r="E8" s="43"/>
      <c r="F8" s="44"/>
      <c r="G8" s="44"/>
      <c r="H8" s="67" t="str">
        <f t="shared" ref="H8:H34" si="3">IF(F8-G8&lt;&gt;0,H7+F8-G8,"")</f>
        <v/>
      </c>
      <c r="I8" s="41"/>
      <c r="J8" s="62" t="str">
        <f>IF(I8&gt;0,LOOKUP(I8,勘定科目!$B$2:$B$70,勘定科目!$C$2:$C$70),"")</f>
        <v/>
      </c>
      <c r="K8" s="19">
        <v>101</v>
      </c>
      <c r="L8" s="20" t="str">
        <f>IF(LOOKUP(K8,勘定科目!$B$2:$B$70,勘定科目!$C$2:$C$70)=0,"",LOOKUP(K8,勘定科目!$B$2:$B$70,勘定科目!$C$2:$C$70))</f>
        <v>現金</v>
      </c>
      <c r="M8" s="21">
        <f t="shared" ref="M8:M17" si="4">SUMIF($J$8:$J$34,L8,$F$8:$F$34)+SUMIF($J$42:$J$68,L8,$F$42:$F$68)</f>
        <v>0</v>
      </c>
      <c r="N8" s="20">
        <v>202</v>
      </c>
      <c r="O8" s="20" t="str">
        <f>IF(LOOKUP(N8,勘定科目!$B$2:$B$70,勘定科目!$C$2:$C$70)=0,"",LOOKUP(N8,勘定科目!$B$2:$B$70,勘定科目!$C$2:$C$70))</f>
        <v>売上２</v>
      </c>
      <c r="P8" s="22">
        <f t="shared" si="0"/>
        <v>0</v>
      </c>
      <c r="Q8" s="19">
        <v>302</v>
      </c>
      <c r="R8" s="20" t="str">
        <f>IF(LOOKUP(Q8,勘定科目!$B$2:$B$70,勘定科目!$C$2:$C$70)=0,"",LOOKUP(Q8,勘定科目!$B$2:$B$70,勘定科目!$C$2:$C$70))</f>
        <v>買掛金</v>
      </c>
      <c r="S8" s="23">
        <f t="shared" si="1"/>
        <v>0</v>
      </c>
      <c r="T8" s="24">
        <v>402</v>
      </c>
      <c r="U8" s="20" t="str">
        <f>IF(LOOKUP(T8,勘定科目!$B$2:$B$70,勘定科目!$C$2:$C$70)=0,"",LOOKUP(T8,勘定科目!$B$2:$B$70,勘定科目!$C$2:$C$70))</f>
        <v>種苗費</v>
      </c>
      <c r="V8" s="25">
        <f t="shared" si="2"/>
        <v>0</v>
      </c>
    </row>
    <row r="9" spans="1:22" ht="24" customHeight="1" x14ac:dyDescent="0.2">
      <c r="A9" s="109"/>
      <c r="B9" s="41"/>
      <c r="C9" s="41"/>
      <c r="D9" s="42"/>
      <c r="E9" s="42"/>
      <c r="F9" s="44"/>
      <c r="G9" s="44"/>
      <c r="H9" s="67" t="str">
        <f t="shared" si="3"/>
        <v/>
      </c>
      <c r="I9" s="41"/>
      <c r="J9" s="63" t="str">
        <f>IF(I9&gt;0,LOOKUP(I9,勘定科目!$B$2:$B$70,勘定科目!$C$2:$C$70),"")</f>
        <v/>
      </c>
      <c r="K9" s="19">
        <v>102</v>
      </c>
      <c r="L9" s="20" t="str">
        <f>IF(LOOKUP(K9,勘定科目!$B$2:$B$70,勘定科目!$C$2:$C$70)=0,"",LOOKUP(K9,勘定科目!$B$2:$B$70,勘定科目!$C$2:$C$70))</f>
        <v>当座預金</v>
      </c>
      <c r="M9" s="21">
        <f t="shared" si="4"/>
        <v>0</v>
      </c>
      <c r="N9" s="20">
        <v>203</v>
      </c>
      <c r="O9" s="20" t="str">
        <f>IF(LOOKUP(N9,勘定科目!$B$2:$B$70,勘定科目!$C$2:$C$70)=0,"",LOOKUP(N9,勘定科目!$B$2:$B$70,勘定科目!$C$2:$C$70))</f>
        <v>受取利息</v>
      </c>
      <c r="P9" s="22">
        <f t="shared" si="0"/>
        <v>0</v>
      </c>
      <c r="Q9" s="19">
        <v>303</v>
      </c>
      <c r="R9" s="20" t="str">
        <f>IF(LOOKUP(Q9,勘定科目!$B$2:$B$70,勘定科目!$C$2:$C$70)=0,"",LOOKUP(Q9,勘定科目!$B$2:$B$70,勘定科目!$C$2:$C$70))</f>
        <v>租税公課</v>
      </c>
      <c r="S9" s="23">
        <f t="shared" si="1"/>
        <v>0</v>
      </c>
      <c r="T9" s="24">
        <v>403</v>
      </c>
      <c r="U9" s="20" t="str">
        <f>IF(LOOKUP(T9,勘定科目!$B$2:$B$70,勘定科目!$C$2:$C$70)=0,"",LOOKUP(T9,勘定科目!$B$2:$B$70,勘定科目!$C$2:$C$70))</f>
        <v>素畜費</v>
      </c>
      <c r="V9" s="25">
        <f t="shared" si="2"/>
        <v>0</v>
      </c>
    </row>
    <row r="10" spans="1:22" ht="24" customHeight="1" x14ac:dyDescent="0.2">
      <c r="A10" s="109"/>
      <c r="B10" s="41"/>
      <c r="C10" s="41"/>
      <c r="D10" s="42"/>
      <c r="E10" s="42"/>
      <c r="F10" s="44"/>
      <c r="G10" s="44"/>
      <c r="H10" s="67" t="str">
        <f t="shared" si="3"/>
        <v/>
      </c>
      <c r="I10" s="41"/>
      <c r="J10" s="63" t="str">
        <f>IF(I10&gt;0,LOOKUP(I10,勘定科目!$B$2:$B$70,勘定科目!$C$2:$C$70),"")</f>
        <v/>
      </c>
      <c r="K10" s="19">
        <v>103</v>
      </c>
      <c r="L10" s="20" t="str">
        <f>IF(LOOKUP(K10,勘定科目!$B$2:$B$70,勘定科目!$C$2:$C$70)=0,"",LOOKUP(K10,勘定科目!$B$2:$B$70,勘定科目!$C$2:$C$70))</f>
        <v>普通預金</v>
      </c>
      <c r="M10" s="21">
        <f t="shared" si="4"/>
        <v>0</v>
      </c>
      <c r="N10" s="20">
        <v>204</v>
      </c>
      <c r="O10" s="20" t="str">
        <f>IF(LOOKUP(N10,勘定科目!$B$2:$B$70,勘定科目!$C$2:$C$70)=0,"",LOOKUP(N10,勘定科目!$B$2:$B$70,勘定科目!$C$2:$C$70))</f>
        <v>雑収入</v>
      </c>
      <c r="P10" s="22">
        <f t="shared" si="0"/>
        <v>0</v>
      </c>
      <c r="Q10" s="19">
        <v>304</v>
      </c>
      <c r="R10" s="20" t="str">
        <f>IF(LOOKUP(Q10,勘定科目!$B$2:$B$70,勘定科目!$C$2:$C$70)=0,"",LOOKUP(Q10,勘定科目!$B$2:$B$70,勘定科目!$C$2:$C$70))</f>
        <v>荷造運賃</v>
      </c>
      <c r="S10" s="23">
        <f t="shared" si="1"/>
        <v>0</v>
      </c>
      <c r="T10" s="24">
        <v>404</v>
      </c>
      <c r="U10" s="20" t="str">
        <f>IF(LOOKUP(T10,勘定科目!$B$2:$B$70,勘定科目!$C$2:$C$70)=0,"",LOOKUP(T10,勘定科目!$B$2:$B$70,勘定科目!$C$2:$C$70))</f>
        <v>飼料費</v>
      </c>
      <c r="V10" s="25">
        <f t="shared" si="2"/>
        <v>0</v>
      </c>
    </row>
    <row r="11" spans="1:22" ht="24" customHeight="1" x14ac:dyDescent="0.2">
      <c r="A11" s="109"/>
      <c r="B11" s="41"/>
      <c r="C11" s="41"/>
      <c r="D11" s="42"/>
      <c r="E11" s="42"/>
      <c r="F11" s="44"/>
      <c r="G11" s="44"/>
      <c r="H11" s="67" t="str">
        <f t="shared" si="3"/>
        <v/>
      </c>
      <c r="I11" s="41"/>
      <c r="J11" s="63" t="str">
        <f>IF(I11&gt;0,LOOKUP(I11,勘定科目!$B$2:$B$70,勘定科目!$C$2:$C$70),"")</f>
        <v/>
      </c>
      <c r="K11" s="19">
        <v>104</v>
      </c>
      <c r="L11" s="20" t="str">
        <f>IF(LOOKUP(K11,勘定科目!$B$2:$B$70,勘定科目!$C$2:$C$70)=0,"",LOOKUP(K11,勘定科目!$B$2:$B$70,勘定科目!$C$2:$C$70))</f>
        <v>定期預金</v>
      </c>
      <c r="M11" s="21">
        <f t="shared" si="4"/>
        <v>0</v>
      </c>
      <c r="N11" s="20">
        <v>205</v>
      </c>
      <c r="O11" s="20" t="str">
        <f>IF(LOOKUP(N11,勘定科目!$B$2:$B$70,勘定科目!$C$2:$C$70)=0,"",LOOKUP(N11,勘定科目!$B$2:$B$70,勘定科目!$C$2:$C$70))</f>
        <v>仕入</v>
      </c>
      <c r="P11" s="22">
        <f t="shared" si="0"/>
        <v>0</v>
      </c>
      <c r="Q11" s="19">
        <v>305</v>
      </c>
      <c r="R11" s="20" t="str">
        <f>IF(LOOKUP(Q11,勘定科目!$B$2:$B$70,勘定科目!$C$2:$C$70)=0,"",LOOKUP(Q11,勘定科目!$B$2:$B$70,勘定科目!$C$2:$C$70))</f>
        <v>水道光熱費</v>
      </c>
      <c r="S11" s="23">
        <f t="shared" si="1"/>
        <v>0</v>
      </c>
      <c r="T11" s="24">
        <v>405</v>
      </c>
      <c r="U11" s="20" t="str">
        <f>IF(LOOKUP(T11,勘定科目!$B$2:$B$70,勘定科目!$C$2:$C$70)=0,"",LOOKUP(T11,勘定科目!$B$2:$B$70,勘定科目!$C$2:$C$70))</f>
        <v>農具費</v>
      </c>
      <c r="V11" s="25">
        <f t="shared" si="2"/>
        <v>0</v>
      </c>
    </row>
    <row r="12" spans="1:22" ht="24" customHeight="1" x14ac:dyDescent="0.2">
      <c r="A12" s="109"/>
      <c r="B12" s="41"/>
      <c r="C12" s="41"/>
      <c r="D12" s="42"/>
      <c r="E12" s="42"/>
      <c r="F12" s="44"/>
      <c r="G12" s="44"/>
      <c r="H12" s="67" t="str">
        <f t="shared" si="3"/>
        <v/>
      </c>
      <c r="I12" s="41"/>
      <c r="J12" s="63" t="str">
        <f>IF(I12&gt;0,LOOKUP(I12,勘定科目!$B$2:$B$70,勘定科目!$C$2:$C$70),"")</f>
        <v/>
      </c>
      <c r="K12" s="19">
        <v>105</v>
      </c>
      <c r="L12" s="20" t="str">
        <f>IF(LOOKUP(K12,勘定科目!$B$2:$B$70,勘定科目!$C$2:$C$70)=0,"",LOOKUP(K12,勘定科目!$B$2:$B$70,勘定科目!$C$2:$C$70))</f>
        <v>積立預金</v>
      </c>
      <c r="M12" s="21">
        <f t="shared" si="4"/>
        <v>0</v>
      </c>
      <c r="N12" s="20">
        <v>206</v>
      </c>
      <c r="O12" s="20" t="str">
        <f>IF(LOOKUP(N12,勘定科目!$B$2:$B$70,勘定科目!$C$2:$C$70)=0,"",LOOKUP(N12,勘定科目!$B$2:$B$70,勘定科目!$C$2:$C$70))</f>
        <v>売掛金</v>
      </c>
      <c r="P12" s="22">
        <f t="shared" si="0"/>
        <v>0</v>
      </c>
      <c r="Q12" s="19">
        <v>306</v>
      </c>
      <c r="R12" s="20" t="str">
        <f>IF(LOOKUP(Q12,勘定科目!$B$2:$B$70,勘定科目!$C$2:$C$70)=0,"",LOOKUP(Q12,勘定科目!$B$2:$B$70,勘定科目!$C$2:$C$70))</f>
        <v>旅費交通費</v>
      </c>
      <c r="S12" s="23">
        <f t="shared" si="1"/>
        <v>0</v>
      </c>
      <c r="T12" s="24">
        <v>406</v>
      </c>
      <c r="U12" s="20" t="str">
        <f>IF(LOOKUP(T12,勘定科目!$B$2:$B$70,勘定科目!$C$2:$C$70)=0,"",LOOKUP(T12,勘定科目!$B$2:$B$70,勘定科目!$C$2:$C$70))</f>
        <v>農薬衛生費</v>
      </c>
      <c r="V12" s="25">
        <f t="shared" si="2"/>
        <v>0</v>
      </c>
    </row>
    <row r="13" spans="1:22" ht="24" customHeight="1" x14ac:dyDescent="0.2">
      <c r="A13" s="109"/>
      <c r="B13" s="41"/>
      <c r="C13" s="41"/>
      <c r="D13" s="42"/>
      <c r="E13" s="42"/>
      <c r="F13" s="44"/>
      <c r="G13" s="44"/>
      <c r="H13" s="67" t="str">
        <f t="shared" si="3"/>
        <v/>
      </c>
      <c r="I13" s="41"/>
      <c r="J13" s="63" t="str">
        <f>IF(I13&gt;0,LOOKUP(I13,勘定科目!$B$2:$B$70,勘定科目!$C$2:$C$70),"")</f>
        <v/>
      </c>
      <c r="K13" s="19">
        <v>106</v>
      </c>
      <c r="L13" s="20" t="str">
        <f>IF(LOOKUP(K13,勘定科目!$B$2:$B$70,勘定科目!$C$2:$C$70)=0,"",LOOKUP(K13,勘定科目!$B$2:$B$70,勘定科目!$C$2:$C$70))</f>
        <v/>
      </c>
      <c r="M13" s="21">
        <f t="shared" si="4"/>
        <v>0</v>
      </c>
      <c r="N13" s="20">
        <v>207</v>
      </c>
      <c r="O13" s="20" t="str">
        <f>IF(LOOKUP(N13,勘定科目!$B$2:$B$70,勘定科目!$C$2:$C$70)=0,"",LOOKUP(N13,勘定科目!$B$2:$B$70,勘定科目!$C$2:$C$70))</f>
        <v>事業主借</v>
      </c>
      <c r="P13" s="22">
        <f t="shared" si="0"/>
        <v>0</v>
      </c>
      <c r="Q13" s="19">
        <v>307</v>
      </c>
      <c r="R13" s="20" t="str">
        <f>IF(LOOKUP(Q13,勘定科目!$B$2:$B$70,勘定科目!$C$2:$C$70)=0,"",LOOKUP(Q13,勘定科目!$B$2:$B$70,勘定科目!$C$2:$C$70))</f>
        <v>通信費</v>
      </c>
      <c r="S13" s="23">
        <f t="shared" si="1"/>
        <v>0</v>
      </c>
      <c r="T13" s="24">
        <v>407</v>
      </c>
      <c r="U13" s="20" t="str">
        <f>IF(LOOKUP(T13,勘定科目!$B$2:$B$70,勘定科目!$C$2:$C$70)=0,"",LOOKUP(T13,勘定科目!$B$2:$B$70,勘定科目!$C$2:$C$70))</f>
        <v>諸材料費</v>
      </c>
      <c r="V13" s="25">
        <f t="shared" si="2"/>
        <v>0</v>
      </c>
    </row>
    <row r="14" spans="1:22" ht="24" customHeight="1" x14ac:dyDescent="0.2">
      <c r="A14" s="109"/>
      <c r="B14" s="41"/>
      <c r="C14" s="41"/>
      <c r="D14" s="42"/>
      <c r="E14" s="42"/>
      <c r="F14" s="44"/>
      <c r="G14" s="44"/>
      <c r="H14" s="67" t="str">
        <f t="shared" si="3"/>
        <v/>
      </c>
      <c r="I14" s="41"/>
      <c r="J14" s="63" t="str">
        <f>IF(I14&gt;0,LOOKUP(I14,勘定科目!$B$2:$B$70,勘定科目!$C$2:$C$70),"")</f>
        <v/>
      </c>
      <c r="K14" s="19">
        <v>107</v>
      </c>
      <c r="L14" s="20" t="str">
        <f>IF(LOOKUP(K14,勘定科目!$B$2:$B$70,勘定科目!$C$2:$C$70)=0,"",LOOKUP(K14,勘定科目!$B$2:$B$70,勘定科目!$C$2:$C$70))</f>
        <v/>
      </c>
      <c r="M14" s="21">
        <f t="shared" si="4"/>
        <v>0</v>
      </c>
      <c r="N14" s="20">
        <v>208</v>
      </c>
      <c r="O14" s="20" t="str">
        <f>IF(LOOKUP(N14,勘定科目!$B$2:$B$70,勘定科目!$C$2:$C$70)=0,"",LOOKUP(N14,勘定科目!$B$2:$B$70,勘定科目!$C$2:$C$70))</f>
        <v>預金引出</v>
      </c>
      <c r="P14" s="22">
        <f t="shared" si="0"/>
        <v>0</v>
      </c>
      <c r="Q14" s="19">
        <v>308</v>
      </c>
      <c r="R14" s="20" t="str">
        <f>IF(LOOKUP(Q14,勘定科目!$B$2:$B$70,勘定科目!$C$2:$C$70)=0,"",LOOKUP(Q14,勘定科目!$B$2:$B$70,勘定科目!$C$2:$C$70))</f>
        <v>広告宣伝費</v>
      </c>
      <c r="S14" s="23">
        <f t="shared" si="1"/>
        <v>0</v>
      </c>
      <c r="T14" s="24">
        <v>408</v>
      </c>
      <c r="U14" s="20" t="str">
        <f>IF(LOOKUP(T14,勘定科目!$B$2:$B$70,勘定科目!$C$2:$C$70)=0,"",LOOKUP(T14,勘定科目!$B$2:$B$70,勘定科目!$C$2:$C$70))</f>
        <v>修繕費</v>
      </c>
      <c r="V14" s="25">
        <f t="shared" si="2"/>
        <v>0</v>
      </c>
    </row>
    <row r="15" spans="1:22" ht="24" customHeight="1" x14ac:dyDescent="0.2">
      <c r="A15" s="109"/>
      <c r="B15" s="41"/>
      <c r="C15" s="41"/>
      <c r="D15" s="42"/>
      <c r="E15" s="42"/>
      <c r="F15" s="44"/>
      <c r="G15" s="44"/>
      <c r="H15" s="67" t="str">
        <f t="shared" si="3"/>
        <v/>
      </c>
      <c r="I15" s="41"/>
      <c r="J15" s="63" t="str">
        <f>IF(I15&gt;0,LOOKUP(I15,勘定科目!$B$2:$B$70,勘定科目!$C$2:$C$70),"")</f>
        <v/>
      </c>
      <c r="K15" s="19">
        <v>108</v>
      </c>
      <c r="L15" s="20" t="str">
        <f>IF(LOOKUP(K15,勘定科目!$B$2:$B$70,勘定科目!$C$2:$C$70)=0,"",LOOKUP(K15,勘定科目!$B$2:$B$70,勘定科目!$C$2:$C$70))</f>
        <v/>
      </c>
      <c r="M15" s="21">
        <f t="shared" si="4"/>
        <v>0</v>
      </c>
      <c r="N15" s="20">
        <v>209</v>
      </c>
      <c r="O15" s="20" t="str">
        <f>IF(LOOKUP(N15,勘定科目!$B$2:$B$70,勘定科目!$C$2:$C$70)=0,"",LOOKUP(N15,勘定科目!$B$2:$B$70,勘定科目!$C$2:$C$70))</f>
        <v/>
      </c>
      <c r="P15" s="22">
        <f t="shared" si="0"/>
        <v>0</v>
      </c>
      <c r="Q15" s="19">
        <v>309</v>
      </c>
      <c r="R15" s="20" t="str">
        <f>IF(LOOKUP(Q15,勘定科目!$B$2:$B$70,勘定科目!$C$2:$C$70)=0,"",LOOKUP(Q15,勘定科目!$B$2:$B$70,勘定科目!$C$2:$C$70))</f>
        <v>接待交際費</v>
      </c>
      <c r="S15" s="23">
        <f t="shared" si="1"/>
        <v>0</v>
      </c>
      <c r="T15" s="24">
        <v>409</v>
      </c>
      <c r="U15" s="20" t="str">
        <f>IF(LOOKUP(T15,勘定科目!$B$2:$B$70,勘定科目!$C$2:$C$70)=0,"",LOOKUP(T15,勘定科目!$B$2:$B$70,勘定科目!$C$2:$C$70))</f>
        <v>動力光熱費</v>
      </c>
      <c r="V15" s="25">
        <f t="shared" si="2"/>
        <v>0</v>
      </c>
    </row>
    <row r="16" spans="1:22" ht="24" customHeight="1" x14ac:dyDescent="0.2">
      <c r="A16" s="109"/>
      <c r="B16" s="41"/>
      <c r="C16" s="41"/>
      <c r="D16" s="42"/>
      <c r="E16" s="42"/>
      <c r="F16" s="44"/>
      <c r="G16" s="44"/>
      <c r="H16" s="67" t="str">
        <f t="shared" si="3"/>
        <v/>
      </c>
      <c r="I16" s="41"/>
      <c r="J16" s="63" t="str">
        <f>IF(I16&gt;0,LOOKUP(I16,勘定科目!$B$2:$B$70,勘定科目!$C$2:$C$70),"")</f>
        <v/>
      </c>
      <c r="K16" s="19">
        <v>109</v>
      </c>
      <c r="L16" s="20" t="str">
        <f>IF(LOOKUP(K16,勘定科目!$B$2:$B$70,勘定科目!$C$2:$C$70)=0,"",LOOKUP(K16,勘定科目!$B$2:$B$70,勘定科目!$C$2:$C$70))</f>
        <v/>
      </c>
      <c r="M16" s="21">
        <f t="shared" si="4"/>
        <v>0</v>
      </c>
      <c r="N16" s="20">
        <v>210</v>
      </c>
      <c r="O16" s="20" t="str">
        <f>IF(LOOKUP(N16,勘定科目!$B$2:$B$70,勘定科目!$C$2:$C$70)=0,"",LOOKUP(N16,勘定科目!$B$2:$B$70,勘定科目!$C$2:$C$70))</f>
        <v/>
      </c>
      <c r="P16" s="22">
        <f t="shared" si="0"/>
        <v>0</v>
      </c>
      <c r="Q16" s="19">
        <v>310</v>
      </c>
      <c r="R16" s="20" t="str">
        <f>IF(LOOKUP(Q16,勘定科目!$B$2:$B$70,勘定科目!$C$2:$C$70)=0,"",LOOKUP(Q16,勘定科目!$B$2:$B$70,勘定科目!$C$2:$C$70))</f>
        <v>損害保険料</v>
      </c>
      <c r="S16" s="23">
        <f t="shared" si="1"/>
        <v>0</v>
      </c>
      <c r="T16" s="24">
        <v>410</v>
      </c>
      <c r="U16" s="20" t="str">
        <f>IF(LOOKUP(T16,勘定科目!$B$2:$B$70,勘定科目!$C$2:$C$70)=0,"",LOOKUP(T16,勘定科目!$B$2:$B$70,勘定科目!$C$2:$C$70))</f>
        <v>原材料仕入高</v>
      </c>
      <c r="V16" s="25">
        <f t="shared" si="2"/>
        <v>0</v>
      </c>
    </row>
    <row r="17" spans="1:22" ht="24" customHeight="1" thickBot="1" x14ac:dyDescent="0.25">
      <c r="A17" s="109"/>
      <c r="B17" s="41"/>
      <c r="C17" s="41"/>
      <c r="D17" s="42"/>
      <c r="E17" s="42"/>
      <c r="F17" s="44"/>
      <c r="G17" s="44"/>
      <c r="H17" s="67" t="str">
        <f t="shared" si="3"/>
        <v/>
      </c>
      <c r="I17" s="41"/>
      <c r="J17" s="63" t="str">
        <f>IF(I17&gt;0,LOOKUP(I17,勘定科目!$B$2:$B$70,勘定科目!$C$2:$C$70),"")</f>
        <v/>
      </c>
      <c r="K17" s="26">
        <v>110</v>
      </c>
      <c r="L17" s="27" t="str">
        <f>IF(LOOKUP(K17,勘定科目!$B$2:$B$70,勘定科目!$C$2:$C$70)=0,"",LOOKUP(K17,勘定科目!$B$2:$B$70,勘定科目!$C$2:$C$70))</f>
        <v/>
      </c>
      <c r="M17" s="28">
        <f t="shared" si="4"/>
        <v>0</v>
      </c>
      <c r="N17" s="20">
        <v>211</v>
      </c>
      <c r="O17" s="20" t="str">
        <f>IF(LOOKUP(N17,勘定科目!$B$2:$B$70,勘定科目!$C$2:$C$70)=0,"",LOOKUP(N17,勘定科目!$B$2:$B$70,勘定科目!$C$2:$C$70))</f>
        <v/>
      </c>
      <c r="P17" s="22">
        <f t="shared" si="0"/>
        <v>0</v>
      </c>
      <c r="Q17" s="19">
        <v>311</v>
      </c>
      <c r="R17" s="20" t="str">
        <f>IF(LOOKUP(Q17,勘定科目!$B$2:$B$70,勘定科目!$C$2:$C$70)=0,"",LOOKUP(Q17,勘定科目!$B$2:$B$70,勘定科目!$C$2:$C$70))</f>
        <v>修繕費</v>
      </c>
      <c r="S17" s="23">
        <f t="shared" si="1"/>
        <v>0</v>
      </c>
      <c r="T17" s="24">
        <v>411</v>
      </c>
      <c r="U17" s="20" t="str">
        <f>IF(LOOKUP(T17,勘定科目!$B$2:$B$70,勘定科目!$C$2:$C$70)=0,"",LOOKUP(T17,勘定科目!$B$2:$B$70,勘定科目!$C$2:$C$70))</f>
        <v>外注工賃</v>
      </c>
      <c r="V17" s="25">
        <f t="shared" si="2"/>
        <v>0</v>
      </c>
    </row>
    <row r="18" spans="1:22" ht="24" customHeight="1" x14ac:dyDescent="0.2">
      <c r="A18" s="109"/>
      <c r="B18" s="41"/>
      <c r="C18" s="41"/>
      <c r="D18" s="42"/>
      <c r="E18" s="42"/>
      <c r="F18" s="44"/>
      <c r="G18" s="44"/>
      <c r="H18" s="67" t="str">
        <f t="shared" si="3"/>
        <v/>
      </c>
      <c r="I18" s="41"/>
      <c r="J18" s="63" t="str">
        <f>IF(I18&gt;0,LOOKUP(I18,勘定科目!$B$2:$B$70,勘定科目!$C$2:$C$70),"")</f>
        <v/>
      </c>
      <c r="K18" s="123" t="s">
        <v>64</v>
      </c>
      <c r="L18" s="124"/>
      <c r="M18" s="125"/>
      <c r="N18" s="20">
        <v>212</v>
      </c>
      <c r="O18" s="20" t="str">
        <f>IF(LOOKUP(N18,勘定科目!$B$2:$B$70,勘定科目!$C$2:$C$70)=0,"",LOOKUP(N18,勘定科目!$B$2:$B$70,勘定科目!$C$2:$C$70))</f>
        <v/>
      </c>
      <c r="P18" s="22">
        <f t="shared" si="0"/>
        <v>0</v>
      </c>
      <c r="Q18" s="19">
        <v>312</v>
      </c>
      <c r="R18" s="20" t="str">
        <f>IF(LOOKUP(Q18,勘定科目!$B$2:$B$70,勘定科目!$C$2:$C$70)=0,"",LOOKUP(Q18,勘定科目!$B$2:$B$70,勘定科目!$C$2:$C$70))</f>
        <v>消耗品費</v>
      </c>
      <c r="S18" s="23">
        <f t="shared" si="1"/>
        <v>0</v>
      </c>
      <c r="T18" s="24">
        <v>412</v>
      </c>
      <c r="U18" s="20" t="str">
        <f>IF(LOOKUP(T18,勘定科目!$B$2:$B$70,勘定科目!$C$2:$C$70)=0,"",LOOKUP(T18,勘定科目!$B$2:$B$70,勘定科目!$C$2:$C$70))</f>
        <v>電力費</v>
      </c>
      <c r="V18" s="25">
        <f t="shared" si="2"/>
        <v>0</v>
      </c>
    </row>
    <row r="19" spans="1:22" ht="24" customHeight="1" x14ac:dyDescent="0.2">
      <c r="A19" s="109"/>
      <c r="B19" s="41"/>
      <c r="C19" s="41"/>
      <c r="D19" s="42"/>
      <c r="E19" s="42"/>
      <c r="F19" s="44"/>
      <c r="G19" s="44"/>
      <c r="H19" s="67" t="str">
        <f t="shared" si="3"/>
        <v/>
      </c>
      <c r="I19" s="41"/>
      <c r="J19" s="63" t="str">
        <f>IF(I19&gt;0,LOOKUP(I19,勘定科目!$B$2:$B$70,勘定科目!$C$2:$C$70),"")</f>
        <v/>
      </c>
      <c r="K19" s="19">
        <v>101</v>
      </c>
      <c r="L19" s="20" t="str">
        <f>IF(LOOKUP(K19,勘定科目!$B$2:$B$70,勘定科目!$C$2:$C$70)=0,"",LOOKUP(K19,勘定科目!$B$2:$B$70,勘定科目!$C$2:$C$70))</f>
        <v>現金</v>
      </c>
      <c r="M19" s="21">
        <f t="shared" ref="M19:M28" si="5">SUMIF($J$8:$J$34,L19,$G$8:$G$34)+SUMIF($J$42:$J$68,L19,$G$42:$G$68)</f>
        <v>0</v>
      </c>
      <c r="N19" s="20"/>
      <c r="O19" s="20"/>
      <c r="P19" s="22"/>
      <c r="Q19" s="19">
        <v>313</v>
      </c>
      <c r="R19" s="20" t="str">
        <f>IF(LOOKUP(Q19,勘定科目!$B$2:$B$70,勘定科目!$C$2:$C$70)=0,"",LOOKUP(Q19,勘定科目!$B$2:$B$70,勘定科目!$C$2:$C$70))</f>
        <v>減価償却費</v>
      </c>
      <c r="S19" s="23">
        <f t="shared" si="1"/>
        <v>0</v>
      </c>
      <c r="T19" s="24">
        <v>413</v>
      </c>
      <c r="U19" s="20" t="str">
        <f>IF(LOOKUP(T19,勘定科目!$B$2:$B$70,勘定科目!$C$2:$C$70)=0,"",LOOKUP(T19,勘定科目!$B$2:$B$70,勘定科目!$C$2:$C$70))</f>
        <v>水道光熱費</v>
      </c>
      <c r="V19" s="25">
        <f t="shared" si="2"/>
        <v>0</v>
      </c>
    </row>
    <row r="20" spans="1:22" ht="24" customHeight="1" x14ac:dyDescent="0.2">
      <c r="A20" s="109"/>
      <c r="B20" s="41"/>
      <c r="C20" s="41"/>
      <c r="D20" s="42"/>
      <c r="E20" s="42"/>
      <c r="F20" s="44"/>
      <c r="G20" s="44"/>
      <c r="H20" s="67" t="str">
        <f t="shared" si="3"/>
        <v/>
      </c>
      <c r="I20" s="41"/>
      <c r="J20" s="63" t="str">
        <f>IF(I20&gt;0,LOOKUP(I20,勘定科目!$B$2:$B$70,勘定科目!$C$2:$C$70),"")</f>
        <v/>
      </c>
      <c r="K20" s="19">
        <v>102</v>
      </c>
      <c r="L20" s="20" t="str">
        <f>IF(LOOKUP(K20,勘定科目!$B$2:$B$70,勘定科目!$C$2:$C$70)=0,"",LOOKUP(K20,勘定科目!$B$2:$B$70,勘定科目!$C$2:$C$70))</f>
        <v>当座預金</v>
      </c>
      <c r="M20" s="21">
        <f t="shared" si="5"/>
        <v>0</v>
      </c>
      <c r="N20" s="20"/>
      <c r="O20" s="20"/>
      <c r="P20" s="22"/>
      <c r="Q20" s="19">
        <v>314</v>
      </c>
      <c r="R20" s="20" t="str">
        <f>IF(LOOKUP(Q20,勘定科目!$B$2:$B$70,勘定科目!$C$2:$C$70)=0,"",LOOKUP(Q20,勘定科目!$B$2:$B$70,勘定科目!$C$2:$C$70))</f>
        <v>福利厚生費</v>
      </c>
      <c r="S20" s="23">
        <f t="shared" si="1"/>
        <v>0</v>
      </c>
      <c r="T20" s="24">
        <v>414</v>
      </c>
      <c r="U20" s="20" t="str">
        <f>IF(LOOKUP(T20,勘定科目!$B$2:$B$70,勘定科目!$C$2:$C$70)=0,"",LOOKUP(T20,勘定科目!$B$2:$B$70,勘定科目!$C$2:$C$70))</f>
        <v>修繕費</v>
      </c>
      <c r="V20" s="25">
        <f t="shared" si="2"/>
        <v>0</v>
      </c>
    </row>
    <row r="21" spans="1:22" ht="24" customHeight="1" x14ac:dyDescent="0.2">
      <c r="A21" s="109"/>
      <c r="B21" s="41"/>
      <c r="C21" s="41"/>
      <c r="D21" s="42"/>
      <c r="E21" s="42"/>
      <c r="F21" s="44"/>
      <c r="G21" s="44"/>
      <c r="H21" s="67" t="str">
        <f t="shared" si="3"/>
        <v/>
      </c>
      <c r="I21" s="41"/>
      <c r="J21" s="63" t="str">
        <f>IF(I21&gt;0,LOOKUP(I21,勘定科目!$B$2:$B$70,勘定科目!$C$2:$C$70),"")</f>
        <v/>
      </c>
      <c r="K21" s="19">
        <v>103</v>
      </c>
      <c r="L21" s="20" t="str">
        <f>IF(LOOKUP(K21,勘定科目!$B$2:$B$70,勘定科目!$C$2:$C$70)=0,"",LOOKUP(K21,勘定科目!$B$2:$B$70,勘定科目!$C$2:$C$70))</f>
        <v>普通預金</v>
      </c>
      <c r="M21" s="21">
        <f t="shared" si="5"/>
        <v>0</v>
      </c>
      <c r="N21" s="20"/>
      <c r="O21" s="20"/>
      <c r="P21" s="22"/>
      <c r="Q21" s="19">
        <v>315</v>
      </c>
      <c r="R21" s="20" t="str">
        <f>IF(LOOKUP(Q21,勘定科目!$B$2:$B$70,勘定科目!$C$2:$C$70)=0,"",LOOKUP(Q21,勘定科目!$B$2:$B$70,勘定科目!$C$2:$C$70))</f>
        <v>給料賃金</v>
      </c>
      <c r="S21" s="23">
        <f t="shared" si="1"/>
        <v>0</v>
      </c>
      <c r="T21" s="24">
        <v>415</v>
      </c>
      <c r="U21" s="20" t="str">
        <f>IF(LOOKUP(T21,勘定科目!$B$2:$B$70,勘定科目!$C$2:$C$70)=0,"",LOOKUP(T21,勘定科目!$B$2:$B$70,勘定科目!$C$2:$C$70))</f>
        <v>減価償却費</v>
      </c>
      <c r="V21" s="25">
        <f t="shared" si="2"/>
        <v>0</v>
      </c>
    </row>
    <row r="22" spans="1:22" ht="24" customHeight="1" x14ac:dyDescent="0.2">
      <c r="A22" s="109"/>
      <c r="B22" s="41"/>
      <c r="C22" s="41"/>
      <c r="D22" s="42"/>
      <c r="E22" s="42"/>
      <c r="F22" s="44"/>
      <c r="G22" s="44"/>
      <c r="H22" s="67" t="str">
        <f t="shared" si="3"/>
        <v/>
      </c>
      <c r="I22" s="41"/>
      <c r="J22" s="63" t="str">
        <f>IF(I22&gt;0,LOOKUP(I22,勘定科目!$B$2:$B$70,勘定科目!$C$2:$C$70),"")</f>
        <v/>
      </c>
      <c r="K22" s="19">
        <v>104</v>
      </c>
      <c r="L22" s="20" t="str">
        <f>IF(LOOKUP(K22,勘定科目!$B$2:$B$70,勘定科目!$C$2:$C$70)=0,"",LOOKUP(K22,勘定科目!$B$2:$B$70,勘定科目!$C$2:$C$70))</f>
        <v>定期預金</v>
      </c>
      <c r="M22" s="21">
        <f t="shared" si="5"/>
        <v>0</v>
      </c>
      <c r="N22" s="20"/>
      <c r="O22" s="20"/>
      <c r="P22" s="22"/>
      <c r="Q22" s="19">
        <v>316</v>
      </c>
      <c r="R22" s="20" t="str">
        <f>IF(LOOKUP(Q22,勘定科目!$B$2:$B$70,勘定科目!$C$2:$C$70)=0,"",LOOKUP(Q22,勘定科目!$B$2:$B$70,勘定科目!$C$2:$C$70))</f>
        <v>外注工賃</v>
      </c>
      <c r="S22" s="23">
        <f t="shared" si="1"/>
        <v>0</v>
      </c>
      <c r="T22" s="24">
        <v>416</v>
      </c>
      <c r="U22" s="20" t="str">
        <f>IF(LOOKUP(T22,勘定科目!$B$2:$B$70,勘定科目!$C$2:$C$70)=0,"",LOOKUP(T22,勘定科目!$B$2:$B$70,勘定科目!$C$2:$C$70))</f>
        <v/>
      </c>
      <c r="V22" s="25">
        <f t="shared" si="2"/>
        <v>0</v>
      </c>
    </row>
    <row r="23" spans="1:22" ht="24" customHeight="1" x14ac:dyDescent="0.2">
      <c r="A23" s="109"/>
      <c r="B23" s="41"/>
      <c r="C23" s="41"/>
      <c r="D23" s="42"/>
      <c r="E23" s="42"/>
      <c r="F23" s="44"/>
      <c r="G23" s="44"/>
      <c r="H23" s="67" t="str">
        <f t="shared" si="3"/>
        <v/>
      </c>
      <c r="I23" s="41"/>
      <c r="J23" s="63" t="str">
        <f>IF(I23&gt;0,LOOKUP(I23,勘定科目!$B$2:$B$70,勘定科目!$C$2:$C$70),"")</f>
        <v/>
      </c>
      <c r="K23" s="19">
        <v>105</v>
      </c>
      <c r="L23" s="20" t="str">
        <f>IF(LOOKUP(K23,勘定科目!$B$2:$B$70,勘定科目!$C$2:$C$70)=0,"",LOOKUP(K23,勘定科目!$B$2:$B$70,勘定科目!$C$2:$C$70))</f>
        <v>積立預金</v>
      </c>
      <c r="M23" s="21">
        <f t="shared" si="5"/>
        <v>0</v>
      </c>
      <c r="N23" s="20"/>
      <c r="O23" s="20"/>
      <c r="P23" s="22"/>
      <c r="Q23" s="19">
        <v>317</v>
      </c>
      <c r="R23" s="20" t="str">
        <f>IF(LOOKUP(Q23,勘定科目!$B$2:$B$70,勘定科目!$C$2:$C$70)=0,"",LOOKUP(Q23,勘定科目!$B$2:$B$70,勘定科目!$C$2:$C$70))</f>
        <v>利子割引料</v>
      </c>
      <c r="S23" s="23">
        <f t="shared" si="1"/>
        <v>0</v>
      </c>
      <c r="T23" s="24">
        <v>417</v>
      </c>
      <c r="U23" s="20" t="str">
        <f>IF(LOOKUP(T23,勘定科目!$B$2:$B$70,勘定科目!$C$2:$C$70)=0,"",LOOKUP(T23,勘定科目!$B$2:$B$70,勘定科目!$C$2:$C$70))</f>
        <v/>
      </c>
      <c r="V23" s="25">
        <f t="shared" si="2"/>
        <v>0</v>
      </c>
    </row>
    <row r="24" spans="1:22" ht="24" customHeight="1" x14ac:dyDescent="0.2">
      <c r="A24" s="109"/>
      <c r="B24" s="41"/>
      <c r="C24" s="41"/>
      <c r="D24" s="42"/>
      <c r="E24" s="42"/>
      <c r="F24" s="44"/>
      <c r="G24" s="44"/>
      <c r="H24" s="67" t="str">
        <f t="shared" si="3"/>
        <v/>
      </c>
      <c r="I24" s="41"/>
      <c r="J24" s="63" t="str">
        <f>IF(I24&gt;0,LOOKUP(I24,勘定科目!$B$2:$B$70,勘定科目!$C$2:$C$70),"")</f>
        <v/>
      </c>
      <c r="K24" s="19">
        <v>106</v>
      </c>
      <c r="L24" s="20" t="str">
        <f>IF(LOOKUP(K24,勘定科目!$B$2:$B$70,勘定科目!$C$2:$C$70)=0,"",LOOKUP(K24,勘定科目!$B$2:$B$70,勘定科目!$C$2:$C$70))</f>
        <v/>
      </c>
      <c r="M24" s="21">
        <f t="shared" si="5"/>
        <v>0</v>
      </c>
      <c r="N24" s="20"/>
      <c r="O24" s="20"/>
      <c r="P24" s="22"/>
      <c r="Q24" s="19">
        <v>318</v>
      </c>
      <c r="R24" s="20" t="str">
        <f>IF(LOOKUP(Q24,勘定科目!$B$2:$B$70,勘定科目!$C$2:$C$70)=0,"",LOOKUP(Q24,勘定科目!$B$2:$B$70,勘定科目!$C$2:$C$70))</f>
        <v>地代家賃</v>
      </c>
      <c r="S24" s="23">
        <f t="shared" si="1"/>
        <v>0</v>
      </c>
      <c r="T24" s="24">
        <v>418</v>
      </c>
      <c r="U24" s="20" t="str">
        <f>IF(LOOKUP(T24,勘定科目!$B$2:$B$70,勘定科目!$C$2:$C$70)=0,"",LOOKUP(T24,勘定科目!$B$2:$B$70,勘定科目!$C$2:$C$70))</f>
        <v/>
      </c>
      <c r="V24" s="25">
        <f t="shared" si="2"/>
        <v>0</v>
      </c>
    </row>
    <row r="25" spans="1:22" ht="24" customHeight="1" x14ac:dyDescent="0.2">
      <c r="A25" s="109"/>
      <c r="B25" s="41"/>
      <c r="C25" s="41"/>
      <c r="D25" s="42"/>
      <c r="E25" s="42"/>
      <c r="F25" s="44"/>
      <c r="G25" s="44"/>
      <c r="H25" s="67" t="str">
        <f t="shared" si="3"/>
        <v/>
      </c>
      <c r="I25" s="41"/>
      <c r="J25" s="63" t="str">
        <f>IF(I25&gt;0,LOOKUP(I25,勘定科目!$B$2:$B$70,勘定科目!$C$2:$C$70),"")</f>
        <v/>
      </c>
      <c r="K25" s="19">
        <v>107</v>
      </c>
      <c r="L25" s="20" t="str">
        <f>IF(LOOKUP(K25,勘定科目!$B$2:$B$70,勘定科目!$C$2:$C$70)=0,"",LOOKUP(K25,勘定科目!$B$2:$B$70,勘定科目!$C$2:$C$70))</f>
        <v/>
      </c>
      <c r="M25" s="21">
        <f t="shared" si="5"/>
        <v>0</v>
      </c>
      <c r="N25" s="20"/>
      <c r="O25" s="20"/>
      <c r="P25" s="22"/>
      <c r="Q25" s="19">
        <v>319</v>
      </c>
      <c r="R25" s="20" t="str">
        <f>IF(LOOKUP(Q25,勘定科目!$B$2:$B$70,勘定科目!$C$2:$C$70)=0,"",LOOKUP(Q25,勘定科目!$B$2:$B$70,勘定科目!$C$2:$C$70))</f>
        <v>貸倒金</v>
      </c>
      <c r="S25" s="23">
        <f t="shared" si="1"/>
        <v>0</v>
      </c>
      <c r="T25" s="24">
        <v>419</v>
      </c>
      <c r="U25" s="20" t="str">
        <f>IF(LOOKUP(T25,勘定科目!$B$2:$B$70,勘定科目!$C$2:$C$70)=0,"",LOOKUP(T25,勘定科目!$B$2:$B$70,勘定科目!$C$2:$C$70))</f>
        <v/>
      </c>
      <c r="V25" s="25">
        <f t="shared" si="2"/>
        <v>0</v>
      </c>
    </row>
    <row r="26" spans="1:22" ht="24" customHeight="1" x14ac:dyDescent="0.2">
      <c r="A26" s="109"/>
      <c r="B26" s="41"/>
      <c r="C26" s="41"/>
      <c r="D26" s="42"/>
      <c r="E26" s="42"/>
      <c r="F26" s="44"/>
      <c r="G26" s="44"/>
      <c r="H26" s="67" t="str">
        <f t="shared" si="3"/>
        <v/>
      </c>
      <c r="I26" s="41"/>
      <c r="J26" s="63" t="str">
        <f>IF(I26&gt;0,LOOKUP(I26,勘定科目!$B$2:$B$70,勘定科目!$C$2:$C$70),"")</f>
        <v/>
      </c>
      <c r="K26" s="19">
        <v>108</v>
      </c>
      <c r="L26" s="20" t="str">
        <f>IF(LOOKUP(K26,勘定科目!$B$2:$B$70,勘定科目!$C$2:$C$70)=0,"",LOOKUP(K26,勘定科目!$B$2:$B$70,勘定科目!$C$2:$C$70))</f>
        <v/>
      </c>
      <c r="M26" s="21">
        <f t="shared" si="5"/>
        <v>0</v>
      </c>
      <c r="N26" s="20"/>
      <c r="O26" s="20"/>
      <c r="P26" s="22"/>
      <c r="Q26" s="19">
        <v>320</v>
      </c>
      <c r="R26" s="20" t="str">
        <f>IF(LOOKUP(Q26,勘定科目!$B$2:$B$70,勘定科目!$C$2:$C$70)=0,"",LOOKUP(Q26,勘定科目!$B$2:$B$70,勘定科目!$C$2:$C$70))</f>
        <v>車両費</v>
      </c>
      <c r="S26" s="23">
        <f t="shared" si="1"/>
        <v>4000</v>
      </c>
      <c r="T26" s="24">
        <v>420</v>
      </c>
      <c r="U26" s="20" t="str">
        <f>IF(LOOKUP(T26,勘定科目!$B$2:$B$70,勘定科目!$C$2:$C$70)=0,"",LOOKUP(T26,勘定科目!$B$2:$B$70,勘定科目!$C$2:$C$70))</f>
        <v/>
      </c>
      <c r="V26" s="25">
        <f t="shared" si="2"/>
        <v>0</v>
      </c>
    </row>
    <row r="27" spans="1:22" ht="24" customHeight="1" x14ac:dyDescent="0.2">
      <c r="A27" s="109"/>
      <c r="B27" s="41"/>
      <c r="C27" s="41"/>
      <c r="D27" s="42"/>
      <c r="E27" s="42"/>
      <c r="F27" s="44"/>
      <c r="G27" s="44"/>
      <c r="H27" s="67" t="str">
        <f t="shared" si="3"/>
        <v/>
      </c>
      <c r="I27" s="41"/>
      <c r="J27" s="63" t="str">
        <f>IF(I27&gt;0,LOOKUP(I27,勘定科目!$B$2:$B$70,勘定科目!$C$2:$C$70),"")</f>
        <v/>
      </c>
      <c r="K27" s="19">
        <v>109</v>
      </c>
      <c r="L27" s="20" t="str">
        <f>IF(LOOKUP(K27,勘定科目!$B$2:$B$70,勘定科目!$C$2:$C$70)=0,"",LOOKUP(K27,勘定科目!$B$2:$B$70,勘定科目!$C$2:$C$70))</f>
        <v/>
      </c>
      <c r="M27" s="21">
        <f t="shared" si="5"/>
        <v>0</v>
      </c>
      <c r="N27" s="20"/>
      <c r="O27" s="20"/>
      <c r="P27" s="22"/>
      <c r="Q27" s="19">
        <v>321</v>
      </c>
      <c r="R27" s="20" t="str">
        <f>IF(LOOKUP(Q27,勘定科目!$B$2:$B$70,勘定科目!$C$2:$C$70)=0,"",LOOKUP(Q27,勘定科目!$B$2:$B$70,勘定科目!$C$2:$C$70))</f>
        <v>雑費</v>
      </c>
      <c r="S27" s="23">
        <f t="shared" si="1"/>
        <v>0</v>
      </c>
      <c r="T27" s="24">
        <v>421</v>
      </c>
      <c r="U27" s="20" t="str">
        <f>IF(LOOKUP(T27,勘定科目!$B$2:$B$70,勘定科目!$C$2:$C$70)=0,"",LOOKUP(T27,勘定科目!$B$2:$B$70,勘定科目!$C$2:$C$70))</f>
        <v/>
      </c>
      <c r="V27" s="25">
        <f t="shared" si="2"/>
        <v>0</v>
      </c>
    </row>
    <row r="28" spans="1:22" ht="24" customHeight="1" x14ac:dyDescent="0.2">
      <c r="A28" s="109"/>
      <c r="B28" s="41"/>
      <c r="C28" s="41"/>
      <c r="D28" s="42"/>
      <c r="E28" s="42"/>
      <c r="F28" s="44"/>
      <c r="G28" s="44"/>
      <c r="H28" s="67" t="str">
        <f t="shared" si="3"/>
        <v/>
      </c>
      <c r="I28" s="41"/>
      <c r="J28" s="63" t="str">
        <f>IF(I28&gt;0,LOOKUP(I28,勘定科目!$B$2:$B$70,勘定科目!$C$2:$C$70),"")</f>
        <v/>
      </c>
      <c r="K28" s="19">
        <v>110</v>
      </c>
      <c r="L28" s="20" t="str">
        <f>IF(LOOKUP(K28,勘定科目!$B$2:$B$70,勘定科目!$C$2:$C$70)=0,"",LOOKUP(K28,勘定科目!$B$2:$B$70,勘定科目!$C$2:$C$70))</f>
        <v/>
      </c>
      <c r="M28" s="21">
        <f t="shared" si="5"/>
        <v>0</v>
      </c>
      <c r="N28" s="20"/>
      <c r="O28" s="20"/>
      <c r="P28" s="22"/>
      <c r="Q28" s="19">
        <v>322</v>
      </c>
      <c r="R28" s="20" t="str">
        <f>IF(LOOKUP(Q28,勘定科目!$B$2:$B$70,勘定科目!$C$2:$C$70)=0,"",LOOKUP(Q28,勘定科目!$B$2:$B$70,勘定科目!$C$2:$C$70))</f>
        <v>事業主貸</v>
      </c>
      <c r="S28" s="23">
        <f t="shared" si="1"/>
        <v>0</v>
      </c>
      <c r="T28" s="24"/>
      <c r="U28" s="20"/>
      <c r="V28" s="25"/>
    </row>
    <row r="29" spans="1:22" ht="24" customHeight="1" x14ac:dyDescent="0.2">
      <c r="A29" s="109"/>
      <c r="B29" s="41"/>
      <c r="C29" s="41"/>
      <c r="D29" s="42"/>
      <c r="E29" s="42"/>
      <c r="F29" s="44"/>
      <c r="G29" s="44"/>
      <c r="H29" s="67" t="str">
        <f t="shared" si="3"/>
        <v/>
      </c>
      <c r="I29" s="41"/>
      <c r="J29" s="63" t="str">
        <f>IF(I29&gt;0,LOOKUP(I29,勘定科目!$B$2:$B$70,勘定科目!$C$2:$C$70),"")</f>
        <v/>
      </c>
      <c r="K29" s="19"/>
      <c r="L29" s="20"/>
      <c r="M29" s="21"/>
      <c r="N29" s="20"/>
      <c r="O29" s="20"/>
      <c r="P29" s="22"/>
      <c r="Q29" s="19">
        <v>323</v>
      </c>
      <c r="R29" s="20" t="str">
        <f>IF(LOOKUP(Q29,勘定科目!$B$2:$B$70,勘定科目!$C$2:$C$70)=0,"",LOOKUP(Q29,勘定科目!$B$2:$B$70,勘定科目!$C$2:$C$70))</f>
        <v>リース料</v>
      </c>
      <c r="S29" s="23">
        <f t="shared" si="1"/>
        <v>0</v>
      </c>
      <c r="T29" s="24"/>
      <c r="U29" s="20"/>
      <c r="V29" s="25"/>
    </row>
    <row r="30" spans="1:22" ht="24" customHeight="1" x14ac:dyDescent="0.2">
      <c r="A30" s="109"/>
      <c r="B30" s="41"/>
      <c r="C30" s="41"/>
      <c r="D30" s="42"/>
      <c r="E30" s="42"/>
      <c r="F30" s="44"/>
      <c r="G30" s="44"/>
      <c r="H30" s="67" t="str">
        <f t="shared" si="3"/>
        <v/>
      </c>
      <c r="I30" s="41"/>
      <c r="J30" s="63" t="str">
        <f>IF(I30&gt;0,LOOKUP(I30,勘定科目!$B$2:$B$70,勘定科目!$C$2:$C$70),"")</f>
        <v/>
      </c>
      <c r="K30" s="19"/>
      <c r="L30" s="20"/>
      <c r="M30" s="21"/>
      <c r="N30" s="20"/>
      <c r="O30" s="20"/>
      <c r="P30" s="22"/>
      <c r="Q30" s="19">
        <v>324</v>
      </c>
      <c r="R30" s="20" t="str">
        <f>IF(LOOKUP(Q30,勘定科目!$B$2:$B$70,勘定科目!$C$2:$C$70)=0,"",LOOKUP(Q30,勘定科目!$B$2:$B$70,勘定科目!$C$2:$C$70))</f>
        <v>預金預入</v>
      </c>
      <c r="S30" s="23">
        <f t="shared" si="1"/>
        <v>0</v>
      </c>
      <c r="T30" s="24"/>
      <c r="U30" s="20"/>
      <c r="V30" s="25"/>
    </row>
    <row r="31" spans="1:22" ht="24" customHeight="1" x14ac:dyDescent="0.2">
      <c r="A31" s="109"/>
      <c r="B31" s="41"/>
      <c r="C31" s="41"/>
      <c r="D31" s="42"/>
      <c r="E31" s="42"/>
      <c r="F31" s="44"/>
      <c r="G31" s="44"/>
      <c r="H31" s="67" t="str">
        <f t="shared" si="3"/>
        <v/>
      </c>
      <c r="I31" s="41"/>
      <c r="J31" s="63" t="str">
        <f>IF(I31&gt;0,LOOKUP(I31,勘定科目!$B$2:$B$70,勘定科目!$C$2:$C$70),"")</f>
        <v/>
      </c>
      <c r="K31" s="19"/>
      <c r="L31" s="20"/>
      <c r="M31" s="21"/>
      <c r="N31" s="20"/>
      <c r="O31" s="20"/>
      <c r="P31" s="22"/>
      <c r="Q31" s="19">
        <v>325</v>
      </c>
      <c r="R31" s="20" t="str">
        <f>IF(LOOKUP(Q31,勘定科目!$B$2:$B$70,勘定科目!$C$2:$C$70)=0,"",LOOKUP(Q31,勘定科目!$B$2:$B$70,勘定科目!$C$2:$C$70))</f>
        <v/>
      </c>
      <c r="S31" s="23">
        <f t="shared" si="1"/>
        <v>0</v>
      </c>
      <c r="T31" s="24"/>
      <c r="U31" s="20"/>
      <c r="V31" s="25"/>
    </row>
    <row r="32" spans="1:22" ht="24" customHeight="1" x14ac:dyDescent="0.2">
      <c r="A32" s="109"/>
      <c r="B32" s="41"/>
      <c r="C32" s="41"/>
      <c r="D32" s="42"/>
      <c r="E32" s="42"/>
      <c r="F32" s="44"/>
      <c r="G32" s="44"/>
      <c r="H32" s="67" t="str">
        <f t="shared" si="3"/>
        <v/>
      </c>
      <c r="I32" s="41"/>
      <c r="J32" s="63" t="str">
        <f>IF(I32&gt;0,LOOKUP(I32,勘定科目!$B$2:$B$70,勘定科目!$C$2:$C$70),"")</f>
        <v/>
      </c>
      <c r="K32" s="19"/>
      <c r="L32" s="20"/>
      <c r="M32" s="21"/>
      <c r="N32" s="20"/>
      <c r="O32" s="20"/>
      <c r="P32" s="22"/>
      <c r="Q32" s="19">
        <v>326</v>
      </c>
      <c r="R32" s="20" t="str">
        <f>IF(LOOKUP(Q32,勘定科目!$B$2:$B$70,勘定科目!$C$2:$C$70)=0,"",LOOKUP(Q32,勘定科目!$B$2:$B$70,勘定科目!$C$2:$C$70))</f>
        <v/>
      </c>
      <c r="S32" s="23">
        <f t="shared" si="1"/>
        <v>0</v>
      </c>
      <c r="T32" s="24"/>
      <c r="U32" s="20"/>
      <c r="V32" s="25"/>
    </row>
    <row r="33" spans="1:22" ht="24" customHeight="1" x14ac:dyDescent="0.2">
      <c r="A33" s="109"/>
      <c r="B33" s="41"/>
      <c r="C33" s="41"/>
      <c r="D33" s="42"/>
      <c r="E33" s="42"/>
      <c r="F33" s="44"/>
      <c r="G33" s="44"/>
      <c r="H33" s="67" t="str">
        <f t="shared" si="3"/>
        <v/>
      </c>
      <c r="I33" s="41"/>
      <c r="J33" s="63" t="str">
        <f>IF(I33&gt;0,LOOKUP(I33,勘定科目!$B$2:$B$70,勘定科目!$C$2:$C$70),"")</f>
        <v/>
      </c>
      <c r="K33" s="19"/>
      <c r="L33" s="20"/>
      <c r="M33" s="20"/>
      <c r="N33" s="20"/>
      <c r="O33" s="20"/>
      <c r="P33" s="29"/>
      <c r="Q33" s="19"/>
      <c r="R33" s="20"/>
      <c r="S33" s="30"/>
      <c r="T33" s="24"/>
      <c r="U33" s="20"/>
      <c r="V33" s="31"/>
    </row>
    <row r="34" spans="1:22" ht="24" customHeight="1" thickBot="1" x14ac:dyDescent="0.25">
      <c r="A34" s="110"/>
      <c r="B34" s="45"/>
      <c r="C34" s="45"/>
      <c r="D34" s="46"/>
      <c r="E34" s="46"/>
      <c r="F34" s="47"/>
      <c r="G34" s="47"/>
      <c r="H34" s="68" t="str">
        <f t="shared" si="3"/>
        <v/>
      </c>
      <c r="I34" s="45"/>
      <c r="J34" s="64" t="str">
        <f>IF(I34&gt;0,LOOKUP(I34,勘定科目!$B$2:$B$70,勘定科目!$C$2:$C$70),"")</f>
        <v/>
      </c>
      <c r="K34" s="19"/>
      <c r="L34" s="20"/>
      <c r="M34" s="20"/>
      <c r="N34" s="20"/>
      <c r="O34" s="20"/>
      <c r="P34" s="29"/>
      <c r="Q34" s="19"/>
      <c r="R34" s="20"/>
      <c r="S34" s="30"/>
      <c r="T34" s="24"/>
      <c r="U34" s="20"/>
      <c r="V34" s="31"/>
    </row>
    <row r="35" spans="1:22" ht="24" customHeight="1" thickBot="1" x14ac:dyDescent="0.25">
      <c r="A35" s="99"/>
      <c r="B35" s="100"/>
      <c r="C35" s="100"/>
      <c r="D35" s="101"/>
      <c r="E35" s="48" t="s">
        <v>61</v>
      </c>
      <c r="F35" s="69">
        <f>SUM(F8:F34)</f>
        <v>0</v>
      </c>
      <c r="G35" s="69">
        <f>SUM(G8:G34)</f>
        <v>0</v>
      </c>
      <c r="H35" s="69">
        <f>F35-G35+H7</f>
        <v>15200</v>
      </c>
      <c r="I35" s="70"/>
      <c r="J35" s="65"/>
      <c r="K35" s="26"/>
      <c r="L35" s="27"/>
      <c r="M35" s="27"/>
      <c r="N35" s="27"/>
      <c r="O35" s="27"/>
      <c r="P35" s="32"/>
      <c r="Q35" s="26"/>
      <c r="R35" s="27"/>
      <c r="S35" s="33"/>
      <c r="T35" s="34"/>
      <c r="U35" s="27"/>
      <c r="V35" s="35"/>
    </row>
    <row r="36" spans="1:22" ht="24" customHeight="1" x14ac:dyDescent="0.2">
      <c r="A36" s="86"/>
      <c r="B36" s="86"/>
      <c r="C36" s="98" t="str">
        <f>現金出納帳１月!C36</f>
        <v>銀行勘定帳（○○○○銀行）</v>
      </c>
      <c r="D36" s="98"/>
      <c r="E36" s="98"/>
      <c r="F36" s="98"/>
      <c r="G36" s="98"/>
      <c r="H36" s="98"/>
      <c r="I36" s="98"/>
      <c r="J36" s="98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11"/>
    </row>
    <row r="37" spans="1:22" ht="13.2" customHeight="1" x14ac:dyDescent="0.2">
      <c r="A37" s="86"/>
      <c r="B37" s="86"/>
      <c r="C37" s="12"/>
      <c r="D37" s="12"/>
      <c r="E37" s="12"/>
      <c r="F37" s="12"/>
      <c r="G37" s="12"/>
      <c r="H37" s="12"/>
      <c r="I37" s="12"/>
      <c r="J37" s="12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11"/>
    </row>
    <row r="38" spans="1:22" ht="13.2" customHeight="1" thickBot="1" x14ac:dyDescent="0.25">
      <c r="A38" s="85"/>
      <c r="B38" s="85"/>
      <c r="C38" s="85"/>
      <c r="D38" s="85"/>
      <c r="E38" s="88"/>
      <c r="F38" s="89"/>
      <c r="G38" s="89"/>
      <c r="H38" s="89"/>
      <c r="I38" s="90"/>
      <c r="J38" s="90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11"/>
    </row>
    <row r="39" spans="1:22" ht="13.2" customHeight="1" x14ac:dyDescent="0.2">
      <c r="A39" s="117" t="s">
        <v>49</v>
      </c>
      <c r="B39" s="118"/>
      <c r="C39" s="119" t="s">
        <v>60</v>
      </c>
      <c r="D39" s="120" t="s">
        <v>50</v>
      </c>
      <c r="E39" s="120" t="s">
        <v>51</v>
      </c>
      <c r="F39" s="120" t="s">
        <v>52</v>
      </c>
      <c r="G39" s="120" t="s">
        <v>53</v>
      </c>
      <c r="H39" s="120" t="s">
        <v>54</v>
      </c>
      <c r="I39" s="119" t="s">
        <v>55</v>
      </c>
      <c r="J39" s="106" t="s">
        <v>56</v>
      </c>
    </row>
    <row r="40" spans="1:22" ht="13.2" customHeight="1" thickBot="1" x14ac:dyDescent="0.25">
      <c r="A40" s="36" t="s">
        <v>57</v>
      </c>
      <c r="B40" s="37" t="s">
        <v>58</v>
      </c>
      <c r="C40" s="114"/>
      <c r="D40" s="116"/>
      <c r="E40" s="116"/>
      <c r="F40" s="116"/>
      <c r="G40" s="116"/>
      <c r="H40" s="116"/>
      <c r="I40" s="114"/>
      <c r="J40" s="107"/>
    </row>
    <row r="41" spans="1:22" ht="24" customHeight="1" x14ac:dyDescent="0.2">
      <c r="A41" s="117"/>
      <c r="B41" s="121"/>
      <c r="C41" s="121"/>
      <c r="D41" s="118"/>
      <c r="E41" s="38" t="s">
        <v>59</v>
      </c>
      <c r="F41" s="39"/>
      <c r="G41" s="39"/>
      <c r="H41" s="66">
        <f>現金出納帳１月!H69</f>
        <v>13000</v>
      </c>
      <c r="I41" s="40"/>
      <c r="J41" s="71" t="str">
        <f>IF(I41&gt;0,LOOKUP(I41,勘定科目!$B$2:$B$70,勘定科目!$C$2:$C$70),"")</f>
        <v/>
      </c>
    </row>
    <row r="42" spans="1:22" ht="24" customHeight="1" x14ac:dyDescent="0.2">
      <c r="A42" s="108">
        <v>2</v>
      </c>
      <c r="B42" s="41"/>
      <c r="C42" s="41"/>
      <c r="D42" s="42"/>
      <c r="E42" s="43"/>
      <c r="F42" s="44"/>
      <c r="G42" s="44">
        <v>4000</v>
      </c>
      <c r="H42" s="67">
        <f t="shared" ref="H42:H68" si="6">IF(F42-G42&lt;&gt;0,H41+F42-G42,"")</f>
        <v>9000</v>
      </c>
      <c r="I42" s="41">
        <v>320</v>
      </c>
      <c r="J42" s="72" t="str">
        <f>IF(I42&gt;0,LOOKUP(I42,勘定科目!$B$2:$B$70,勘定科目!$C$2:$C$70),"")</f>
        <v>車両費</v>
      </c>
    </row>
    <row r="43" spans="1:22" ht="24" customHeight="1" x14ac:dyDescent="0.2">
      <c r="A43" s="109"/>
      <c r="B43" s="41"/>
      <c r="C43" s="41"/>
      <c r="D43" s="42"/>
      <c r="E43" s="42"/>
      <c r="F43" s="44"/>
      <c r="G43" s="44"/>
      <c r="H43" s="67" t="str">
        <f t="shared" si="6"/>
        <v/>
      </c>
      <c r="I43" s="41"/>
      <c r="J43" s="73" t="str">
        <f>IF(I43&gt;0,LOOKUP(I43,勘定科目!$B$2:$B$70,勘定科目!$C$2:$C$70),"")</f>
        <v/>
      </c>
    </row>
    <row r="44" spans="1:22" ht="24" customHeight="1" x14ac:dyDescent="0.2">
      <c r="A44" s="109"/>
      <c r="B44" s="41"/>
      <c r="C44" s="41"/>
      <c r="D44" s="42"/>
      <c r="E44" s="42"/>
      <c r="F44" s="44"/>
      <c r="G44" s="44"/>
      <c r="H44" s="67" t="str">
        <f t="shared" si="6"/>
        <v/>
      </c>
      <c r="I44" s="41"/>
      <c r="J44" s="73" t="str">
        <f>IF(I44&gt;0,LOOKUP(I44,勘定科目!$B$2:$B$70,勘定科目!$C$2:$C$70),"")</f>
        <v/>
      </c>
    </row>
    <row r="45" spans="1:22" ht="24" customHeight="1" x14ac:dyDescent="0.2">
      <c r="A45" s="109"/>
      <c r="B45" s="41"/>
      <c r="C45" s="41"/>
      <c r="D45" s="42"/>
      <c r="E45" s="42"/>
      <c r="F45" s="44"/>
      <c r="G45" s="44"/>
      <c r="H45" s="67" t="str">
        <f t="shared" si="6"/>
        <v/>
      </c>
      <c r="I45" s="41"/>
      <c r="J45" s="73" t="str">
        <f>IF(I45&gt;0,LOOKUP(I45,勘定科目!$B$2:$B$70,勘定科目!$C$2:$C$70),"")</f>
        <v/>
      </c>
    </row>
    <row r="46" spans="1:22" ht="24" customHeight="1" x14ac:dyDescent="0.2">
      <c r="A46" s="109"/>
      <c r="B46" s="41"/>
      <c r="C46" s="41"/>
      <c r="D46" s="42"/>
      <c r="E46" s="42"/>
      <c r="F46" s="44"/>
      <c r="G46" s="44"/>
      <c r="H46" s="67" t="str">
        <f t="shared" si="6"/>
        <v/>
      </c>
      <c r="I46" s="41"/>
      <c r="J46" s="73" t="str">
        <f>IF(I46&gt;0,LOOKUP(I46,勘定科目!$B$2:$B$70,勘定科目!$C$2:$C$70),"")</f>
        <v/>
      </c>
    </row>
    <row r="47" spans="1:22" ht="24" customHeight="1" x14ac:dyDescent="0.2">
      <c r="A47" s="109"/>
      <c r="B47" s="41"/>
      <c r="C47" s="41"/>
      <c r="D47" s="42"/>
      <c r="E47" s="42"/>
      <c r="F47" s="44"/>
      <c r="G47" s="44"/>
      <c r="H47" s="67" t="str">
        <f t="shared" si="6"/>
        <v/>
      </c>
      <c r="I47" s="41"/>
      <c r="J47" s="73" t="str">
        <f>IF(I47&gt;0,LOOKUP(I47,勘定科目!$B$2:$B$70,勘定科目!$C$2:$C$70),"")</f>
        <v/>
      </c>
    </row>
    <row r="48" spans="1:22" ht="24" customHeight="1" x14ac:dyDescent="0.2">
      <c r="A48" s="109"/>
      <c r="B48" s="41"/>
      <c r="C48" s="41"/>
      <c r="D48" s="42"/>
      <c r="E48" s="42"/>
      <c r="F48" s="44"/>
      <c r="G48" s="44"/>
      <c r="H48" s="67" t="str">
        <f t="shared" si="6"/>
        <v/>
      </c>
      <c r="I48" s="41"/>
      <c r="J48" s="73" t="str">
        <f>IF(I48&gt;0,LOOKUP(I48,勘定科目!$B$2:$B$70,勘定科目!$C$2:$C$70),"")</f>
        <v/>
      </c>
    </row>
    <row r="49" spans="1:10" ht="24" customHeight="1" x14ac:dyDescent="0.2">
      <c r="A49" s="109"/>
      <c r="B49" s="41"/>
      <c r="C49" s="41"/>
      <c r="D49" s="42"/>
      <c r="E49" s="42"/>
      <c r="F49" s="44"/>
      <c r="G49" s="44"/>
      <c r="H49" s="67" t="str">
        <f t="shared" si="6"/>
        <v/>
      </c>
      <c r="I49" s="41"/>
      <c r="J49" s="73" t="str">
        <f>IF(I49&gt;0,LOOKUP(I49,勘定科目!$B$2:$B$70,勘定科目!$C$2:$C$70),"")</f>
        <v/>
      </c>
    </row>
    <row r="50" spans="1:10" ht="24" customHeight="1" x14ac:dyDescent="0.2">
      <c r="A50" s="109"/>
      <c r="B50" s="41"/>
      <c r="C50" s="41"/>
      <c r="D50" s="42"/>
      <c r="E50" s="42"/>
      <c r="F50" s="44"/>
      <c r="G50" s="44"/>
      <c r="H50" s="67" t="str">
        <f t="shared" si="6"/>
        <v/>
      </c>
      <c r="I50" s="41"/>
      <c r="J50" s="73" t="str">
        <f>IF(I50&gt;0,LOOKUP(I50,勘定科目!$B$2:$B$70,勘定科目!$C$2:$C$70),"")</f>
        <v/>
      </c>
    </row>
    <row r="51" spans="1:10" ht="24" customHeight="1" x14ac:dyDescent="0.2">
      <c r="A51" s="109"/>
      <c r="B51" s="41"/>
      <c r="C51" s="41"/>
      <c r="D51" s="42"/>
      <c r="E51" s="42"/>
      <c r="F51" s="44"/>
      <c r="G51" s="44"/>
      <c r="H51" s="67" t="str">
        <f t="shared" si="6"/>
        <v/>
      </c>
      <c r="I51" s="41"/>
      <c r="J51" s="73" t="str">
        <f>IF(I51&gt;0,LOOKUP(I51,勘定科目!$B$2:$B$70,勘定科目!$C$2:$C$70),"")</f>
        <v/>
      </c>
    </row>
    <row r="52" spans="1:10" ht="24" customHeight="1" x14ac:dyDescent="0.2">
      <c r="A52" s="109"/>
      <c r="B52" s="41"/>
      <c r="C52" s="41"/>
      <c r="D52" s="42"/>
      <c r="E52" s="42"/>
      <c r="F52" s="44"/>
      <c r="G52" s="44"/>
      <c r="H52" s="67" t="str">
        <f t="shared" si="6"/>
        <v/>
      </c>
      <c r="I52" s="41"/>
      <c r="J52" s="73" t="str">
        <f>IF(I52&gt;0,LOOKUP(I52,勘定科目!$B$2:$B$70,勘定科目!$C$2:$C$70),"")</f>
        <v/>
      </c>
    </row>
    <row r="53" spans="1:10" ht="24" customHeight="1" x14ac:dyDescent="0.2">
      <c r="A53" s="109"/>
      <c r="B53" s="41"/>
      <c r="C53" s="41"/>
      <c r="D53" s="42"/>
      <c r="E53" s="42"/>
      <c r="F53" s="44"/>
      <c r="G53" s="44"/>
      <c r="H53" s="67" t="str">
        <f t="shared" si="6"/>
        <v/>
      </c>
      <c r="I53" s="41"/>
      <c r="J53" s="73" t="str">
        <f>IF(I53&gt;0,LOOKUP(I53,勘定科目!$B$2:$B$70,勘定科目!$C$2:$C$70),"")</f>
        <v/>
      </c>
    </row>
    <row r="54" spans="1:10" ht="24" customHeight="1" x14ac:dyDescent="0.2">
      <c r="A54" s="109"/>
      <c r="B54" s="41"/>
      <c r="C54" s="41"/>
      <c r="D54" s="42"/>
      <c r="E54" s="42"/>
      <c r="F54" s="44"/>
      <c r="G54" s="44"/>
      <c r="H54" s="67" t="str">
        <f t="shared" si="6"/>
        <v/>
      </c>
      <c r="I54" s="41"/>
      <c r="J54" s="73" t="str">
        <f>IF(I54&gt;0,LOOKUP(I54,勘定科目!$B$2:$B$70,勘定科目!$C$2:$C$70),"")</f>
        <v/>
      </c>
    </row>
    <row r="55" spans="1:10" ht="24" customHeight="1" x14ac:dyDescent="0.2">
      <c r="A55" s="109"/>
      <c r="B55" s="41"/>
      <c r="C55" s="41"/>
      <c r="D55" s="42"/>
      <c r="E55" s="42"/>
      <c r="F55" s="44"/>
      <c r="G55" s="44"/>
      <c r="H55" s="67" t="str">
        <f t="shared" si="6"/>
        <v/>
      </c>
      <c r="I55" s="41"/>
      <c r="J55" s="73" t="str">
        <f>IF(I55&gt;0,LOOKUP(I55,勘定科目!$B$2:$B$70,勘定科目!$C$2:$C$70),"")</f>
        <v/>
      </c>
    </row>
    <row r="56" spans="1:10" ht="24" customHeight="1" x14ac:dyDescent="0.2">
      <c r="A56" s="109"/>
      <c r="B56" s="41"/>
      <c r="C56" s="41"/>
      <c r="D56" s="42"/>
      <c r="E56" s="42"/>
      <c r="F56" s="44"/>
      <c r="G56" s="44"/>
      <c r="H56" s="67" t="str">
        <f t="shared" si="6"/>
        <v/>
      </c>
      <c r="I56" s="41"/>
      <c r="J56" s="73" t="str">
        <f>IF(I56&gt;0,LOOKUP(I56,勘定科目!$B$2:$B$70,勘定科目!$C$2:$C$70),"")</f>
        <v/>
      </c>
    </row>
    <row r="57" spans="1:10" ht="24" customHeight="1" x14ac:dyDescent="0.2">
      <c r="A57" s="109"/>
      <c r="B57" s="41"/>
      <c r="C57" s="41"/>
      <c r="D57" s="42"/>
      <c r="E57" s="42"/>
      <c r="F57" s="44"/>
      <c r="G57" s="44"/>
      <c r="H57" s="67" t="str">
        <f t="shared" si="6"/>
        <v/>
      </c>
      <c r="I57" s="41"/>
      <c r="J57" s="73" t="str">
        <f>IF(I57&gt;0,LOOKUP(I57,勘定科目!$B$2:$B$70,勘定科目!$C$2:$C$70),"")</f>
        <v/>
      </c>
    </row>
    <row r="58" spans="1:10" ht="24" customHeight="1" x14ac:dyDescent="0.2">
      <c r="A58" s="109"/>
      <c r="B58" s="41"/>
      <c r="C58" s="41"/>
      <c r="D58" s="42"/>
      <c r="E58" s="42"/>
      <c r="F58" s="44"/>
      <c r="G58" s="44"/>
      <c r="H58" s="67" t="str">
        <f t="shared" si="6"/>
        <v/>
      </c>
      <c r="I58" s="41"/>
      <c r="J58" s="73" t="str">
        <f>IF(I58&gt;0,LOOKUP(I58,勘定科目!$B$2:$B$70,勘定科目!$C$2:$C$70),"")</f>
        <v/>
      </c>
    </row>
    <row r="59" spans="1:10" ht="24" customHeight="1" x14ac:dyDescent="0.2">
      <c r="A59" s="109"/>
      <c r="B59" s="41"/>
      <c r="C59" s="41"/>
      <c r="D59" s="42"/>
      <c r="E59" s="42"/>
      <c r="F59" s="44"/>
      <c r="G59" s="44"/>
      <c r="H59" s="67" t="str">
        <f t="shared" si="6"/>
        <v/>
      </c>
      <c r="I59" s="41"/>
      <c r="J59" s="73" t="str">
        <f>IF(I59&gt;0,LOOKUP(I59,勘定科目!$B$2:$B$70,勘定科目!$C$2:$C$70),"")</f>
        <v/>
      </c>
    </row>
    <row r="60" spans="1:10" ht="24" customHeight="1" x14ac:dyDescent="0.2">
      <c r="A60" s="109"/>
      <c r="B60" s="41"/>
      <c r="C60" s="41"/>
      <c r="D60" s="42"/>
      <c r="E60" s="42"/>
      <c r="F60" s="44"/>
      <c r="G60" s="44"/>
      <c r="H60" s="67" t="str">
        <f t="shared" si="6"/>
        <v/>
      </c>
      <c r="I60" s="41"/>
      <c r="J60" s="73" t="str">
        <f>IF(I60&gt;0,LOOKUP(I60,勘定科目!$B$2:$B$70,勘定科目!$C$2:$C$70),"")</f>
        <v/>
      </c>
    </row>
    <row r="61" spans="1:10" ht="24" customHeight="1" x14ac:dyDescent="0.2">
      <c r="A61" s="109"/>
      <c r="B61" s="41"/>
      <c r="C61" s="41"/>
      <c r="D61" s="42"/>
      <c r="E61" s="42"/>
      <c r="F61" s="44"/>
      <c r="G61" s="44"/>
      <c r="H61" s="67" t="str">
        <f t="shared" si="6"/>
        <v/>
      </c>
      <c r="I61" s="41"/>
      <c r="J61" s="73" t="str">
        <f>IF(I61&gt;0,LOOKUP(I61,勘定科目!$B$2:$B$70,勘定科目!$C$2:$C$70),"")</f>
        <v/>
      </c>
    </row>
    <row r="62" spans="1:10" ht="24" customHeight="1" x14ac:dyDescent="0.2">
      <c r="A62" s="109"/>
      <c r="B62" s="41"/>
      <c r="C62" s="41"/>
      <c r="D62" s="42"/>
      <c r="E62" s="42"/>
      <c r="F62" s="44"/>
      <c r="G62" s="44"/>
      <c r="H62" s="67" t="str">
        <f t="shared" si="6"/>
        <v/>
      </c>
      <c r="I62" s="41"/>
      <c r="J62" s="73" t="str">
        <f>IF(I62&gt;0,LOOKUP(I62,勘定科目!$B$2:$B$70,勘定科目!$C$2:$C$70),"")</f>
        <v/>
      </c>
    </row>
    <row r="63" spans="1:10" ht="24" customHeight="1" x14ac:dyDescent="0.2">
      <c r="A63" s="109"/>
      <c r="B63" s="41"/>
      <c r="C63" s="41"/>
      <c r="D63" s="42"/>
      <c r="E63" s="42"/>
      <c r="F63" s="44"/>
      <c r="G63" s="44"/>
      <c r="H63" s="67" t="str">
        <f t="shared" si="6"/>
        <v/>
      </c>
      <c r="I63" s="41"/>
      <c r="J63" s="73" t="str">
        <f>IF(I63&gt;0,LOOKUP(I63,勘定科目!$B$2:$B$70,勘定科目!$C$2:$C$70),"")</f>
        <v/>
      </c>
    </row>
    <row r="64" spans="1:10" ht="24" customHeight="1" x14ac:dyDescent="0.2">
      <c r="A64" s="109"/>
      <c r="B64" s="41"/>
      <c r="C64" s="41"/>
      <c r="D64" s="42"/>
      <c r="E64" s="42"/>
      <c r="F64" s="44"/>
      <c r="G64" s="44"/>
      <c r="H64" s="67" t="str">
        <f t="shared" si="6"/>
        <v/>
      </c>
      <c r="I64" s="41"/>
      <c r="J64" s="73" t="str">
        <f>IF(I64&gt;0,LOOKUP(I64,勘定科目!$B$2:$B$70,勘定科目!$C$2:$C$70),"")</f>
        <v/>
      </c>
    </row>
    <row r="65" spans="1:10" ht="24" customHeight="1" x14ac:dyDescent="0.2">
      <c r="A65" s="109"/>
      <c r="B65" s="41"/>
      <c r="C65" s="41"/>
      <c r="D65" s="42"/>
      <c r="E65" s="42"/>
      <c r="F65" s="44"/>
      <c r="G65" s="44"/>
      <c r="H65" s="67" t="str">
        <f t="shared" si="6"/>
        <v/>
      </c>
      <c r="I65" s="41"/>
      <c r="J65" s="73" t="str">
        <f>IF(I65&gt;0,LOOKUP(I65,勘定科目!$B$2:$B$70,勘定科目!$C$2:$C$70),"")</f>
        <v/>
      </c>
    </row>
    <row r="66" spans="1:10" ht="24" customHeight="1" x14ac:dyDescent="0.2">
      <c r="A66" s="109"/>
      <c r="B66" s="41"/>
      <c r="C66" s="41"/>
      <c r="D66" s="42"/>
      <c r="E66" s="42"/>
      <c r="F66" s="44"/>
      <c r="G66" s="44"/>
      <c r="H66" s="67" t="str">
        <f t="shared" si="6"/>
        <v/>
      </c>
      <c r="I66" s="41"/>
      <c r="J66" s="73" t="str">
        <f>IF(I66&gt;0,LOOKUP(I66,勘定科目!$B$2:$B$70,勘定科目!$C$2:$C$70),"")</f>
        <v/>
      </c>
    </row>
    <row r="67" spans="1:10" ht="24" customHeight="1" x14ac:dyDescent="0.2">
      <c r="A67" s="109"/>
      <c r="B67" s="41"/>
      <c r="C67" s="41"/>
      <c r="D67" s="42"/>
      <c r="E67" s="42"/>
      <c r="F67" s="44"/>
      <c r="G67" s="44"/>
      <c r="H67" s="67" t="str">
        <f t="shared" si="6"/>
        <v/>
      </c>
      <c r="I67" s="41"/>
      <c r="J67" s="73" t="str">
        <f>IF(I67&gt;0,LOOKUP(I67,勘定科目!$B$2:$B$70,勘定科目!$C$2:$C$70),"")</f>
        <v/>
      </c>
    </row>
    <row r="68" spans="1:10" ht="24" customHeight="1" thickBot="1" x14ac:dyDescent="0.25">
      <c r="A68" s="110"/>
      <c r="B68" s="45"/>
      <c r="C68" s="45"/>
      <c r="D68" s="46"/>
      <c r="E68" s="46"/>
      <c r="F68" s="47"/>
      <c r="G68" s="47"/>
      <c r="H68" s="68" t="str">
        <f t="shared" si="6"/>
        <v/>
      </c>
      <c r="I68" s="45"/>
      <c r="J68" s="74" t="str">
        <f>IF(I68&gt;0,LOOKUP(I68,勘定科目!$B$2:$B$70,勘定科目!$C$2:$C$70),"")</f>
        <v/>
      </c>
    </row>
    <row r="69" spans="1:10" ht="24" customHeight="1" thickBot="1" x14ac:dyDescent="0.25">
      <c r="A69" s="99"/>
      <c r="B69" s="100"/>
      <c r="C69" s="100"/>
      <c r="D69" s="101"/>
      <c r="E69" s="48" t="s">
        <v>61</v>
      </c>
      <c r="F69" s="69">
        <f>SUM(F42:F68)</f>
        <v>0</v>
      </c>
      <c r="G69" s="69">
        <f>SUM(G42:G68)</f>
        <v>4000</v>
      </c>
      <c r="H69" s="69">
        <f>F69-G69+H41</f>
        <v>9000</v>
      </c>
      <c r="I69" s="102"/>
      <c r="J69" s="103"/>
    </row>
  </sheetData>
  <mergeCells count="37">
    <mergeCell ref="A69:D69"/>
    <mergeCell ref="I69:J69"/>
    <mergeCell ref="A41:D41"/>
    <mergeCell ref="A42:A68"/>
    <mergeCell ref="A35:D35"/>
    <mergeCell ref="A39:B39"/>
    <mergeCell ref="C39:C40"/>
    <mergeCell ref="D39:D40"/>
    <mergeCell ref="E39:E40"/>
    <mergeCell ref="C36:J36"/>
    <mergeCell ref="F39:F40"/>
    <mergeCell ref="J39:J40"/>
    <mergeCell ref="I39:I40"/>
    <mergeCell ref="H39:H40"/>
    <mergeCell ref="G39:G40"/>
    <mergeCell ref="A7:D7"/>
    <mergeCell ref="K7:M7"/>
    <mergeCell ref="A8:A34"/>
    <mergeCell ref="K18:M18"/>
    <mergeCell ref="G5:G6"/>
    <mergeCell ref="H5:H6"/>
    <mergeCell ref="I5:I6"/>
    <mergeCell ref="J5:J6"/>
    <mergeCell ref="K5:M6"/>
    <mergeCell ref="A5:B5"/>
    <mergeCell ref="C5:C6"/>
    <mergeCell ref="D5:D6"/>
    <mergeCell ref="E5:E6"/>
    <mergeCell ref="F5:F6"/>
    <mergeCell ref="Q5:S6"/>
    <mergeCell ref="T5:V6"/>
    <mergeCell ref="N5:P6"/>
    <mergeCell ref="C1:J1"/>
    <mergeCell ref="K1:V1"/>
    <mergeCell ref="K2:V2"/>
    <mergeCell ref="B3:J3"/>
    <mergeCell ref="K3:V3"/>
  </mergeCells>
  <phoneticPr fontId="2"/>
  <dataValidations count="3">
    <dataValidation imeMode="halfAlpha" allowBlank="1" showInputMessage="1" showErrorMessage="1" sqref="F7:H35" xr:uid="{00000000-0002-0000-0300-000000000000}"/>
    <dataValidation allowBlank="1" showInputMessage="1" showErrorMessage="1" promptTitle="NO" prompt="INPUT" sqref="J41:J68 J7:J35" xr:uid="{00000000-0002-0000-0300-000001000000}"/>
    <dataValidation allowBlank="1" showInputMessage="1" showErrorMessage="1" promptTitle="NO" prompt="INPUT_x000a_" sqref="J38" xr:uid="{75CF900C-D126-4487-96C3-2EB79B1BA943}"/>
  </dataValidations>
  <pageMargins left="0.23622047244094491" right="0.23622047244094491" top="0.74803149606299213" bottom="0.55118110236220474" header="0" footer="0"/>
  <pageSetup paperSize="9"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69"/>
  <sheetViews>
    <sheetView view="pageLayout" zoomScaleNormal="100" workbookViewId="0">
      <selection activeCell="H8" sqref="H8"/>
    </sheetView>
  </sheetViews>
  <sheetFormatPr defaultColWidth="8.88671875" defaultRowHeight="13.2" x14ac:dyDescent="0.2"/>
  <cols>
    <col min="1" max="2" width="3.44140625" bestFit="1" customWidth="1"/>
    <col min="3" max="3" width="5.44140625" bestFit="1" customWidth="1"/>
    <col min="4" max="4" width="11.5546875" bestFit="1" customWidth="1"/>
    <col min="5" max="5" width="24.44140625" customWidth="1"/>
    <col min="6" max="8" width="11" customWidth="1"/>
    <col min="9" max="9" width="5.88671875" customWidth="1"/>
    <col min="10" max="10" width="11.5546875" bestFit="1" customWidth="1"/>
    <col min="11" max="11" width="4.33203125" customWidth="1"/>
    <col min="12" max="13" width="9.109375" customWidth="1"/>
    <col min="14" max="14" width="4.33203125" customWidth="1"/>
    <col min="15" max="16" width="9.109375" customWidth="1"/>
    <col min="17" max="17" width="4.33203125" customWidth="1"/>
    <col min="18" max="18" width="11" customWidth="1"/>
    <col min="19" max="19" width="9.109375" customWidth="1"/>
    <col min="20" max="20" width="4.33203125" customWidth="1"/>
    <col min="21" max="21" width="13.109375" customWidth="1"/>
    <col min="22" max="22" width="9.109375" customWidth="1"/>
  </cols>
  <sheetData>
    <row r="1" spans="1:22" ht="21" x14ac:dyDescent="0.2">
      <c r="A1" s="11"/>
      <c r="B1" s="11"/>
      <c r="C1" s="98" t="s">
        <v>48</v>
      </c>
      <c r="D1" s="98"/>
      <c r="E1" s="98"/>
      <c r="F1" s="98"/>
      <c r="G1" s="98"/>
      <c r="H1" s="98"/>
      <c r="I1" s="98"/>
      <c r="J1" s="98"/>
      <c r="K1" s="134" t="s">
        <v>62</v>
      </c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</row>
    <row r="2" spans="1:22" ht="21" x14ac:dyDescent="0.2">
      <c r="A2" s="11"/>
      <c r="B2" s="11"/>
      <c r="C2" s="11"/>
      <c r="D2" s="12"/>
      <c r="E2" s="12"/>
      <c r="F2" s="12"/>
      <c r="G2" s="12"/>
      <c r="H2" s="12"/>
      <c r="I2" s="11"/>
      <c r="J2" s="11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</row>
    <row r="3" spans="1:22" x14ac:dyDescent="0.2">
      <c r="A3" s="11"/>
      <c r="B3" s="135" t="s">
        <v>86</v>
      </c>
      <c r="C3" s="135"/>
      <c r="D3" s="135"/>
      <c r="E3" s="135"/>
      <c r="F3" s="135"/>
      <c r="G3" s="135"/>
      <c r="H3" s="135"/>
      <c r="I3" s="135"/>
      <c r="J3" s="135"/>
      <c r="K3" s="135" t="s">
        <v>87</v>
      </c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</row>
    <row r="4" spans="1:22" ht="13.8" thickBot="1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</row>
    <row r="5" spans="1:22" ht="13.5" customHeight="1" x14ac:dyDescent="0.2">
      <c r="A5" s="117" t="s">
        <v>49</v>
      </c>
      <c r="B5" s="118"/>
      <c r="C5" s="119" t="s">
        <v>60</v>
      </c>
      <c r="D5" s="120" t="s">
        <v>50</v>
      </c>
      <c r="E5" s="120" t="s">
        <v>51</v>
      </c>
      <c r="F5" s="120" t="s">
        <v>52</v>
      </c>
      <c r="G5" s="120" t="s">
        <v>53</v>
      </c>
      <c r="H5" s="120" t="s">
        <v>54</v>
      </c>
      <c r="I5" s="104" t="s">
        <v>75</v>
      </c>
      <c r="J5" s="138" t="s">
        <v>56</v>
      </c>
      <c r="K5" s="126" t="s">
        <v>26</v>
      </c>
      <c r="L5" s="127"/>
      <c r="M5" s="127"/>
      <c r="N5" s="127" t="s">
        <v>35</v>
      </c>
      <c r="O5" s="127"/>
      <c r="P5" s="136"/>
      <c r="Q5" s="126" t="s">
        <v>34</v>
      </c>
      <c r="R5" s="127"/>
      <c r="S5" s="128"/>
      <c r="T5" s="132" t="s">
        <v>47</v>
      </c>
      <c r="U5" s="127"/>
      <c r="V5" s="128"/>
    </row>
    <row r="6" spans="1:22" ht="13.8" thickBot="1" x14ac:dyDescent="0.25">
      <c r="A6" s="36" t="s">
        <v>57</v>
      </c>
      <c r="B6" s="37" t="s">
        <v>58</v>
      </c>
      <c r="C6" s="114"/>
      <c r="D6" s="116"/>
      <c r="E6" s="116"/>
      <c r="F6" s="116"/>
      <c r="G6" s="116"/>
      <c r="H6" s="116"/>
      <c r="I6" s="105"/>
      <c r="J6" s="139"/>
      <c r="K6" s="129"/>
      <c r="L6" s="130"/>
      <c r="M6" s="130"/>
      <c r="N6" s="130"/>
      <c r="O6" s="130"/>
      <c r="P6" s="137"/>
      <c r="Q6" s="129"/>
      <c r="R6" s="130"/>
      <c r="S6" s="131"/>
      <c r="T6" s="133"/>
      <c r="U6" s="130"/>
      <c r="V6" s="131"/>
    </row>
    <row r="7" spans="1:22" ht="24" x14ac:dyDescent="0.2">
      <c r="A7" s="117"/>
      <c r="B7" s="121"/>
      <c r="C7" s="121"/>
      <c r="D7" s="118"/>
      <c r="E7" s="38" t="s">
        <v>59</v>
      </c>
      <c r="F7" s="39"/>
      <c r="G7" s="39"/>
      <c r="H7" s="66">
        <f>現金出納帳２月!H35</f>
        <v>15200</v>
      </c>
      <c r="I7" s="40"/>
      <c r="J7" s="61"/>
      <c r="K7" s="123" t="s">
        <v>63</v>
      </c>
      <c r="L7" s="124"/>
      <c r="M7" s="125"/>
      <c r="N7" s="13">
        <v>201</v>
      </c>
      <c r="O7" s="13" t="str">
        <f>IF(LOOKUP(N7,勘定科目!$B$2:$B$70,勘定科目!$C$2:$C$70)=0,"",LOOKUP(N7,勘定科目!$B$2:$B$70,勘定科目!$C$2:$C$70))</f>
        <v>売上</v>
      </c>
      <c r="P7" s="14">
        <f t="shared" ref="P7:P18" si="0">SUMIF($J$8:$J$34,O7,$F$8:$F$34)+SUMIF($J$42:$J$68,O7,$F$42:$F$68)</f>
        <v>0</v>
      </c>
      <c r="Q7" s="15">
        <v>301</v>
      </c>
      <c r="R7" s="13" t="str">
        <f>IF(LOOKUP(Q7,勘定科目!$B$2:$B$70,勘定科目!$C$2:$C$70)=0,"",LOOKUP(Q7,勘定科目!$B$2:$B$70,勘定科目!$C$2:$C$70))</f>
        <v>仕入</v>
      </c>
      <c r="S7" s="16">
        <f t="shared" ref="S7:S32" si="1">SUMIF($J$8:$J$34,R7,$G$8:$G$34)+SUMIF($J$42:$J$68,R7,$G$42:$G$68)</f>
        <v>0</v>
      </c>
      <c r="T7" s="17">
        <v>401</v>
      </c>
      <c r="U7" s="13" t="str">
        <f>IF(LOOKUP(T7,勘定科目!$B$2:$B$70,勘定科目!$C$2:$C$70)=0,"",LOOKUP(T7,勘定科目!$B$2:$B$70,勘定科目!$C$2:$C$70))</f>
        <v>租税公課</v>
      </c>
      <c r="V7" s="18">
        <f t="shared" ref="V7:V27" si="2">SUMIF($J$8:$J$34,U7,$G$8:$G$34)+SUMIF($J$42:$J$68,U7,$G$42:$G$68)</f>
        <v>0</v>
      </c>
    </row>
    <row r="8" spans="1:22" ht="24" customHeight="1" x14ac:dyDescent="0.2">
      <c r="A8" s="108">
        <v>3</v>
      </c>
      <c r="B8" s="41"/>
      <c r="C8" s="41"/>
      <c r="D8" s="42"/>
      <c r="E8" s="43"/>
      <c r="F8" s="44"/>
      <c r="G8" s="44"/>
      <c r="H8" s="67" t="str">
        <f t="shared" ref="H8:H34" si="3">IF(F8-G8&lt;&gt;0,H7+F8-G8,"")</f>
        <v/>
      </c>
      <c r="I8" s="41"/>
      <c r="J8" s="62" t="str">
        <f>IF(I8&gt;0,LOOKUP(I8,勘定科目!$B$2:$B$70,勘定科目!$C$2:$C$70),"")</f>
        <v/>
      </c>
      <c r="K8" s="19">
        <v>101</v>
      </c>
      <c r="L8" s="20" t="str">
        <f>IF(LOOKUP(K8,勘定科目!$B$2:$B$70,勘定科目!$C$2:$C$70)=0,"",LOOKUP(K8,勘定科目!$B$2:$B$70,勘定科目!$C$2:$C$70))</f>
        <v>現金</v>
      </c>
      <c r="M8" s="21">
        <f t="shared" ref="M8:M17" si="4">SUMIF($J$8:$J$34,L8,$F$8:$F$34)+SUMIF($J$42:$J$68,L8,$F$42:$F$68)</f>
        <v>0</v>
      </c>
      <c r="N8" s="20">
        <v>202</v>
      </c>
      <c r="O8" s="20" t="str">
        <f>IF(LOOKUP(N8,勘定科目!$B$2:$B$70,勘定科目!$C$2:$C$70)=0,"",LOOKUP(N8,勘定科目!$B$2:$B$70,勘定科目!$C$2:$C$70))</f>
        <v>売上２</v>
      </c>
      <c r="P8" s="22">
        <f t="shared" si="0"/>
        <v>0</v>
      </c>
      <c r="Q8" s="19">
        <v>302</v>
      </c>
      <c r="R8" s="20" t="str">
        <f>IF(LOOKUP(Q8,勘定科目!$B$2:$B$70,勘定科目!$C$2:$C$70)=0,"",LOOKUP(Q8,勘定科目!$B$2:$B$70,勘定科目!$C$2:$C$70))</f>
        <v>買掛金</v>
      </c>
      <c r="S8" s="23">
        <f t="shared" si="1"/>
        <v>0</v>
      </c>
      <c r="T8" s="24">
        <v>402</v>
      </c>
      <c r="U8" s="20" t="str">
        <f>IF(LOOKUP(T8,勘定科目!$B$2:$B$70,勘定科目!$C$2:$C$70)=0,"",LOOKUP(T8,勘定科目!$B$2:$B$70,勘定科目!$C$2:$C$70))</f>
        <v>種苗費</v>
      </c>
      <c r="V8" s="25">
        <f t="shared" si="2"/>
        <v>0</v>
      </c>
    </row>
    <row r="9" spans="1:22" ht="24" customHeight="1" x14ac:dyDescent="0.2">
      <c r="A9" s="109"/>
      <c r="B9" s="41"/>
      <c r="C9" s="41"/>
      <c r="D9" s="42"/>
      <c r="E9" s="42"/>
      <c r="F9" s="44"/>
      <c r="G9" s="44"/>
      <c r="H9" s="67" t="str">
        <f t="shared" si="3"/>
        <v/>
      </c>
      <c r="I9" s="41"/>
      <c r="J9" s="63" t="str">
        <f>IF(I9&gt;0,LOOKUP(I9,勘定科目!$B$2:$B$70,勘定科目!$C$2:$C$70),"")</f>
        <v/>
      </c>
      <c r="K9" s="19">
        <v>102</v>
      </c>
      <c r="L9" s="20" t="str">
        <f>IF(LOOKUP(K9,勘定科目!$B$2:$B$70,勘定科目!$C$2:$C$70)=0,"",LOOKUP(K9,勘定科目!$B$2:$B$70,勘定科目!$C$2:$C$70))</f>
        <v>当座預金</v>
      </c>
      <c r="M9" s="21">
        <f t="shared" si="4"/>
        <v>0</v>
      </c>
      <c r="N9" s="20">
        <v>203</v>
      </c>
      <c r="O9" s="20" t="str">
        <f>IF(LOOKUP(N9,勘定科目!$B$2:$B$70,勘定科目!$C$2:$C$70)=0,"",LOOKUP(N9,勘定科目!$B$2:$B$70,勘定科目!$C$2:$C$70))</f>
        <v>受取利息</v>
      </c>
      <c r="P9" s="22">
        <f t="shared" si="0"/>
        <v>0</v>
      </c>
      <c r="Q9" s="19">
        <v>303</v>
      </c>
      <c r="R9" s="20" t="str">
        <f>IF(LOOKUP(Q9,勘定科目!$B$2:$B$70,勘定科目!$C$2:$C$70)=0,"",LOOKUP(Q9,勘定科目!$B$2:$B$70,勘定科目!$C$2:$C$70))</f>
        <v>租税公課</v>
      </c>
      <c r="S9" s="23">
        <f t="shared" si="1"/>
        <v>0</v>
      </c>
      <c r="T9" s="24">
        <v>403</v>
      </c>
      <c r="U9" s="20" t="str">
        <f>IF(LOOKUP(T9,勘定科目!$B$2:$B$70,勘定科目!$C$2:$C$70)=0,"",LOOKUP(T9,勘定科目!$B$2:$B$70,勘定科目!$C$2:$C$70))</f>
        <v>素畜費</v>
      </c>
      <c r="V9" s="25">
        <f t="shared" si="2"/>
        <v>0</v>
      </c>
    </row>
    <row r="10" spans="1:22" ht="24" customHeight="1" x14ac:dyDescent="0.2">
      <c r="A10" s="109"/>
      <c r="B10" s="41"/>
      <c r="C10" s="41"/>
      <c r="D10" s="42"/>
      <c r="E10" s="42"/>
      <c r="F10" s="44"/>
      <c r="G10" s="44"/>
      <c r="H10" s="67" t="str">
        <f t="shared" si="3"/>
        <v/>
      </c>
      <c r="I10" s="41"/>
      <c r="J10" s="63" t="str">
        <f>IF(I10&gt;0,LOOKUP(I10,勘定科目!$B$2:$B$70,勘定科目!$C$2:$C$70),"")</f>
        <v/>
      </c>
      <c r="K10" s="19">
        <v>103</v>
      </c>
      <c r="L10" s="20" t="str">
        <f>IF(LOOKUP(K10,勘定科目!$B$2:$B$70,勘定科目!$C$2:$C$70)=0,"",LOOKUP(K10,勘定科目!$B$2:$B$70,勘定科目!$C$2:$C$70))</f>
        <v>普通預金</v>
      </c>
      <c r="M10" s="21">
        <f t="shared" si="4"/>
        <v>0</v>
      </c>
      <c r="N10" s="20">
        <v>204</v>
      </c>
      <c r="O10" s="20" t="str">
        <f>IF(LOOKUP(N10,勘定科目!$B$2:$B$70,勘定科目!$C$2:$C$70)=0,"",LOOKUP(N10,勘定科目!$B$2:$B$70,勘定科目!$C$2:$C$70))</f>
        <v>雑収入</v>
      </c>
      <c r="P10" s="22">
        <f t="shared" si="0"/>
        <v>0</v>
      </c>
      <c r="Q10" s="19">
        <v>304</v>
      </c>
      <c r="R10" s="20" t="str">
        <f>IF(LOOKUP(Q10,勘定科目!$B$2:$B$70,勘定科目!$C$2:$C$70)=0,"",LOOKUP(Q10,勘定科目!$B$2:$B$70,勘定科目!$C$2:$C$70))</f>
        <v>荷造運賃</v>
      </c>
      <c r="S10" s="23">
        <f t="shared" si="1"/>
        <v>0</v>
      </c>
      <c r="T10" s="24">
        <v>404</v>
      </c>
      <c r="U10" s="20" t="str">
        <f>IF(LOOKUP(T10,勘定科目!$B$2:$B$70,勘定科目!$C$2:$C$70)=0,"",LOOKUP(T10,勘定科目!$B$2:$B$70,勘定科目!$C$2:$C$70))</f>
        <v>飼料費</v>
      </c>
      <c r="V10" s="25">
        <f t="shared" si="2"/>
        <v>0</v>
      </c>
    </row>
    <row r="11" spans="1:22" ht="24" customHeight="1" x14ac:dyDescent="0.2">
      <c r="A11" s="109"/>
      <c r="B11" s="41"/>
      <c r="C11" s="41"/>
      <c r="D11" s="42"/>
      <c r="E11" s="42"/>
      <c r="F11" s="44"/>
      <c r="G11" s="44"/>
      <c r="H11" s="67" t="str">
        <f t="shared" si="3"/>
        <v/>
      </c>
      <c r="I11" s="41"/>
      <c r="J11" s="63" t="str">
        <f>IF(I11&gt;0,LOOKUP(I11,勘定科目!$B$2:$B$70,勘定科目!$C$2:$C$70),"")</f>
        <v/>
      </c>
      <c r="K11" s="19">
        <v>104</v>
      </c>
      <c r="L11" s="20" t="str">
        <f>IF(LOOKUP(K11,勘定科目!$B$2:$B$70,勘定科目!$C$2:$C$70)=0,"",LOOKUP(K11,勘定科目!$B$2:$B$70,勘定科目!$C$2:$C$70))</f>
        <v>定期預金</v>
      </c>
      <c r="M11" s="21">
        <f t="shared" si="4"/>
        <v>0</v>
      </c>
      <c r="N11" s="20">
        <v>205</v>
      </c>
      <c r="O11" s="20" t="str">
        <f>IF(LOOKUP(N11,勘定科目!$B$2:$B$70,勘定科目!$C$2:$C$70)=0,"",LOOKUP(N11,勘定科目!$B$2:$B$70,勘定科目!$C$2:$C$70))</f>
        <v>仕入</v>
      </c>
      <c r="P11" s="22">
        <f t="shared" si="0"/>
        <v>0</v>
      </c>
      <c r="Q11" s="19">
        <v>305</v>
      </c>
      <c r="R11" s="20" t="str">
        <f>IF(LOOKUP(Q11,勘定科目!$B$2:$B$70,勘定科目!$C$2:$C$70)=0,"",LOOKUP(Q11,勘定科目!$B$2:$B$70,勘定科目!$C$2:$C$70))</f>
        <v>水道光熱費</v>
      </c>
      <c r="S11" s="23">
        <f t="shared" si="1"/>
        <v>0</v>
      </c>
      <c r="T11" s="24">
        <v>405</v>
      </c>
      <c r="U11" s="20" t="str">
        <f>IF(LOOKUP(T11,勘定科目!$B$2:$B$70,勘定科目!$C$2:$C$70)=0,"",LOOKUP(T11,勘定科目!$B$2:$B$70,勘定科目!$C$2:$C$70))</f>
        <v>農具費</v>
      </c>
      <c r="V11" s="25">
        <f t="shared" si="2"/>
        <v>0</v>
      </c>
    </row>
    <row r="12" spans="1:22" ht="24" customHeight="1" x14ac:dyDescent="0.2">
      <c r="A12" s="109"/>
      <c r="B12" s="41"/>
      <c r="C12" s="41"/>
      <c r="D12" s="42"/>
      <c r="E12" s="42"/>
      <c r="F12" s="44"/>
      <c r="G12" s="44"/>
      <c r="H12" s="67" t="str">
        <f t="shared" si="3"/>
        <v/>
      </c>
      <c r="I12" s="41"/>
      <c r="J12" s="63" t="str">
        <f>IF(I12&gt;0,LOOKUP(I12,勘定科目!$B$2:$B$70,勘定科目!$C$2:$C$70),"")</f>
        <v/>
      </c>
      <c r="K12" s="19">
        <v>105</v>
      </c>
      <c r="L12" s="20" t="str">
        <f>IF(LOOKUP(K12,勘定科目!$B$2:$B$70,勘定科目!$C$2:$C$70)=0,"",LOOKUP(K12,勘定科目!$B$2:$B$70,勘定科目!$C$2:$C$70))</f>
        <v>積立預金</v>
      </c>
      <c r="M12" s="21">
        <f t="shared" si="4"/>
        <v>0</v>
      </c>
      <c r="N12" s="20">
        <v>206</v>
      </c>
      <c r="O12" s="20" t="str">
        <f>IF(LOOKUP(N12,勘定科目!$B$2:$B$70,勘定科目!$C$2:$C$70)=0,"",LOOKUP(N12,勘定科目!$B$2:$B$70,勘定科目!$C$2:$C$70))</f>
        <v>売掛金</v>
      </c>
      <c r="P12" s="22">
        <f t="shared" si="0"/>
        <v>0</v>
      </c>
      <c r="Q12" s="19">
        <v>306</v>
      </c>
      <c r="R12" s="20" t="str">
        <f>IF(LOOKUP(Q12,勘定科目!$B$2:$B$70,勘定科目!$C$2:$C$70)=0,"",LOOKUP(Q12,勘定科目!$B$2:$B$70,勘定科目!$C$2:$C$70))</f>
        <v>旅費交通費</v>
      </c>
      <c r="S12" s="23">
        <f t="shared" si="1"/>
        <v>0</v>
      </c>
      <c r="T12" s="24">
        <v>406</v>
      </c>
      <c r="U12" s="20" t="str">
        <f>IF(LOOKUP(T12,勘定科目!$B$2:$B$70,勘定科目!$C$2:$C$70)=0,"",LOOKUP(T12,勘定科目!$B$2:$B$70,勘定科目!$C$2:$C$70))</f>
        <v>農薬衛生費</v>
      </c>
      <c r="V12" s="25">
        <f t="shared" si="2"/>
        <v>0</v>
      </c>
    </row>
    <row r="13" spans="1:22" ht="24" customHeight="1" x14ac:dyDescent="0.2">
      <c r="A13" s="109"/>
      <c r="B13" s="41"/>
      <c r="C13" s="41"/>
      <c r="D13" s="42"/>
      <c r="E13" s="42"/>
      <c r="F13" s="44"/>
      <c r="G13" s="44"/>
      <c r="H13" s="67" t="str">
        <f t="shared" si="3"/>
        <v/>
      </c>
      <c r="I13" s="41"/>
      <c r="J13" s="63" t="str">
        <f>IF(I13&gt;0,LOOKUP(I13,勘定科目!$B$2:$B$70,勘定科目!$C$2:$C$70),"")</f>
        <v/>
      </c>
      <c r="K13" s="19">
        <v>106</v>
      </c>
      <c r="L13" s="20" t="str">
        <f>IF(LOOKUP(K13,勘定科目!$B$2:$B$70,勘定科目!$C$2:$C$70)=0,"",LOOKUP(K13,勘定科目!$B$2:$B$70,勘定科目!$C$2:$C$70))</f>
        <v/>
      </c>
      <c r="M13" s="21">
        <f t="shared" si="4"/>
        <v>0</v>
      </c>
      <c r="N13" s="20">
        <v>207</v>
      </c>
      <c r="O13" s="20" t="str">
        <f>IF(LOOKUP(N13,勘定科目!$B$2:$B$70,勘定科目!$C$2:$C$70)=0,"",LOOKUP(N13,勘定科目!$B$2:$B$70,勘定科目!$C$2:$C$70))</f>
        <v>事業主借</v>
      </c>
      <c r="P13" s="22">
        <f t="shared" si="0"/>
        <v>0</v>
      </c>
      <c r="Q13" s="19">
        <v>307</v>
      </c>
      <c r="R13" s="20" t="str">
        <f>IF(LOOKUP(Q13,勘定科目!$B$2:$B$70,勘定科目!$C$2:$C$70)=0,"",LOOKUP(Q13,勘定科目!$B$2:$B$70,勘定科目!$C$2:$C$70))</f>
        <v>通信費</v>
      </c>
      <c r="S13" s="23">
        <f t="shared" si="1"/>
        <v>0</v>
      </c>
      <c r="T13" s="24">
        <v>407</v>
      </c>
      <c r="U13" s="20" t="str">
        <f>IF(LOOKUP(T13,勘定科目!$B$2:$B$70,勘定科目!$C$2:$C$70)=0,"",LOOKUP(T13,勘定科目!$B$2:$B$70,勘定科目!$C$2:$C$70))</f>
        <v>諸材料費</v>
      </c>
      <c r="V13" s="25">
        <f t="shared" si="2"/>
        <v>0</v>
      </c>
    </row>
    <row r="14" spans="1:22" ht="24" customHeight="1" x14ac:dyDescent="0.2">
      <c r="A14" s="109"/>
      <c r="B14" s="41"/>
      <c r="C14" s="41"/>
      <c r="D14" s="42"/>
      <c r="E14" s="42"/>
      <c r="F14" s="44"/>
      <c r="G14" s="44"/>
      <c r="H14" s="67" t="str">
        <f t="shared" si="3"/>
        <v/>
      </c>
      <c r="I14" s="41"/>
      <c r="J14" s="63" t="str">
        <f>IF(I14&gt;0,LOOKUP(I14,勘定科目!$B$2:$B$70,勘定科目!$C$2:$C$70),"")</f>
        <v/>
      </c>
      <c r="K14" s="19">
        <v>107</v>
      </c>
      <c r="L14" s="20" t="str">
        <f>IF(LOOKUP(K14,勘定科目!$B$2:$B$70,勘定科目!$C$2:$C$70)=0,"",LOOKUP(K14,勘定科目!$B$2:$B$70,勘定科目!$C$2:$C$70))</f>
        <v/>
      </c>
      <c r="M14" s="21">
        <f t="shared" si="4"/>
        <v>0</v>
      </c>
      <c r="N14" s="20">
        <v>208</v>
      </c>
      <c r="O14" s="20" t="str">
        <f>IF(LOOKUP(N14,勘定科目!$B$2:$B$70,勘定科目!$C$2:$C$70)=0,"",LOOKUP(N14,勘定科目!$B$2:$B$70,勘定科目!$C$2:$C$70))</f>
        <v>預金引出</v>
      </c>
      <c r="P14" s="22">
        <f t="shared" si="0"/>
        <v>0</v>
      </c>
      <c r="Q14" s="19">
        <v>308</v>
      </c>
      <c r="R14" s="20" t="str">
        <f>IF(LOOKUP(Q14,勘定科目!$B$2:$B$70,勘定科目!$C$2:$C$70)=0,"",LOOKUP(Q14,勘定科目!$B$2:$B$70,勘定科目!$C$2:$C$70))</f>
        <v>広告宣伝費</v>
      </c>
      <c r="S14" s="23">
        <f t="shared" si="1"/>
        <v>0</v>
      </c>
      <c r="T14" s="24">
        <v>408</v>
      </c>
      <c r="U14" s="20" t="str">
        <f>IF(LOOKUP(T14,勘定科目!$B$2:$B$70,勘定科目!$C$2:$C$70)=0,"",LOOKUP(T14,勘定科目!$B$2:$B$70,勘定科目!$C$2:$C$70))</f>
        <v>修繕費</v>
      </c>
      <c r="V14" s="25">
        <f t="shared" si="2"/>
        <v>0</v>
      </c>
    </row>
    <row r="15" spans="1:22" ht="24" customHeight="1" x14ac:dyDescent="0.2">
      <c r="A15" s="109"/>
      <c r="B15" s="41"/>
      <c r="C15" s="41"/>
      <c r="D15" s="42"/>
      <c r="E15" s="42"/>
      <c r="F15" s="44"/>
      <c r="G15" s="44"/>
      <c r="H15" s="67" t="str">
        <f t="shared" si="3"/>
        <v/>
      </c>
      <c r="I15" s="41"/>
      <c r="J15" s="63" t="str">
        <f>IF(I15&gt;0,LOOKUP(I15,勘定科目!$B$2:$B$70,勘定科目!$C$2:$C$70),"")</f>
        <v/>
      </c>
      <c r="K15" s="19">
        <v>108</v>
      </c>
      <c r="L15" s="20" t="str">
        <f>IF(LOOKUP(K15,勘定科目!$B$2:$B$70,勘定科目!$C$2:$C$70)=0,"",LOOKUP(K15,勘定科目!$B$2:$B$70,勘定科目!$C$2:$C$70))</f>
        <v/>
      </c>
      <c r="M15" s="21">
        <f t="shared" si="4"/>
        <v>0</v>
      </c>
      <c r="N15" s="20">
        <v>209</v>
      </c>
      <c r="O15" s="20" t="str">
        <f>IF(LOOKUP(N15,勘定科目!$B$2:$B$70,勘定科目!$C$2:$C$70)=0,"",LOOKUP(N15,勘定科目!$B$2:$B$70,勘定科目!$C$2:$C$70))</f>
        <v/>
      </c>
      <c r="P15" s="22">
        <f t="shared" si="0"/>
        <v>0</v>
      </c>
      <c r="Q15" s="19">
        <v>309</v>
      </c>
      <c r="R15" s="20" t="str">
        <f>IF(LOOKUP(Q15,勘定科目!$B$2:$B$70,勘定科目!$C$2:$C$70)=0,"",LOOKUP(Q15,勘定科目!$B$2:$B$70,勘定科目!$C$2:$C$70))</f>
        <v>接待交際費</v>
      </c>
      <c r="S15" s="23">
        <f t="shared" si="1"/>
        <v>0</v>
      </c>
      <c r="T15" s="24">
        <v>409</v>
      </c>
      <c r="U15" s="20" t="str">
        <f>IF(LOOKUP(T15,勘定科目!$B$2:$B$70,勘定科目!$C$2:$C$70)=0,"",LOOKUP(T15,勘定科目!$B$2:$B$70,勘定科目!$C$2:$C$70))</f>
        <v>動力光熱費</v>
      </c>
      <c r="V15" s="25">
        <f t="shared" si="2"/>
        <v>0</v>
      </c>
    </row>
    <row r="16" spans="1:22" ht="24" customHeight="1" x14ac:dyDescent="0.2">
      <c r="A16" s="109"/>
      <c r="B16" s="41"/>
      <c r="C16" s="41"/>
      <c r="D16" s="42"/>
      <c r="E16" s="42"/>
      <c r="F16" s="44"/>
      <c r="G16" s="44"/>
      <c r="H16" s="67" t="str">
        <f t="shared" si="3"/>
        <v/>
      </c>
      <c r="I16" s="41"/>
      <c r="J16" s="63" t="str">
        <f>IF(I16&gt;0,LOOKUP(I16,勘定科目!$B$2:$B$70,勘定科目!$C$2:$C$70),"")</f>
        <v/>
      </c>
      <c r="K16" s="19">
        <v>109</v>
      </c>
      <c r="L16" s="20" t="str">
        <f>IF(LOOKUP(K16,勘定科目!$B$2:$B$70,勘定科目!$C$2:$C$70)=0,"",LOOKUP(K16,勘定科目!$B$2:$B$70,勘定科目!$C$2:$C$70))</f>
        <v/>
      </c>
      <c r="M16" s="21">
        <f t="shared" si="4"/>
        <v>0</v>
      </c>
      <c r="N16" s="20">
        <v>210</v>
      </c>
      <c r="O16" s="20" t="str">
        <f>IF(LOOKUP(N16,勘定科目!$B$2:$B$70,勘定科目!$C$2:$C$70)=0,"",LOOKUP(N16,勘定科目!$B$2:$B$70,勘定科目!$C$2:$C$70))</f>
        <v/>
      </c>
      <c r="P16" s="22">
        <f t="shared" si="0"/>
        <v>0</v>
      </c>
      <c r="Q16" s="19">
        <v>310</v>
      </c>
      <c r="R16" s="20" t="str">
        <f>IF(LOOKUP(Q16,勘定科目!$B$2:$B$70,勘定科目!$C$2:$C$70)=0,"",LOOKUP(Q16,勘定科目!$B$2:$B$70,勘定科目!$C$2:$C$70))</f>
        <v>損害保険料</v>
      </c>
      <c r="S16" s="23">
        <f t="shared" si="1"/>
        <v>0</v>
      </c>
      <c r="T16" s="24">
        <v>410</v>
      </c>
      <c r="U16" s="20" t="str">
        <f>IF(LOOKUP(T16,勘定科目!$B$2:$B$70,勘定科目!$C$2:$C$70)=0,"",LOOKUP(T16,勘定科目!$B$2:$B$70,勘定科目!$C$2:$C$70))</f>
        <v>原材料仕入高</v>
      </c>
      <c r="V16" s="25">
        <f t="shared" si="2"/>
        <v>0</v>
      </c>
    </row>
    <row r="17" spans="1:22" ht="24" customHeight="1" thickBot="1" x14ac:dyDescent="0.25">
      <c r="A17" s="109"/>
      <c r="B17" s="41"/>
      <c r="C17" s="41"/>
      <c r="D17" s="42"/>
      <c r="E17" s="42"/>
      <c r="F17" s="44"/>
      <c r="G17" s="44"/>
      <c r="H17" s="67" t="str">
        <f t="shared" si="3"/>
        <v/>
      </c>
      <c r="I17" s="41"/>
      <c r="J17" s="63" t="str">
        <f>IF(I17&gt;0,LOOKUP(I17,勘定科目!$B$2:$B$70,勘定科目!$C$2:$C$70),"")</f>
        <v/>
      </c>
      <c r="K17" s="26">
        <v>110</v>
      </c>
      <c r="L17" s="27" t="str">
        <f>IF(LOOKUP(K17,勘定科目!$B$2:$B$70,勘定科目!$C$2:$C$70)=0,"",LOOKUP(K17,勘定科目!$B$2:$B$70,勘定科目!$C$2:$C$70))</f>
        <v/>
      </c>
      <c r="M17" s="28">
        <f t="shared" si="4"/>
        <v>0</v>
      </c>
      <c r="N17" s="20">
        <v>211</v>
      </c>
      <c r="O17" s="20" t="str">
        <f>IF(LOOKUP(N17,勘定科目!$B$2:$B$70,勘定科目!$C$2:$C$70)=0,"",LOOKUP(N17,勘定科目!$B$2:$B$70,勘定科目!$C$2:$C$70))</f>
        <v/>
      </c>
      <c r="P17" s="22">
        <f t="shared" si="0"/>
        <v>0</v>
      </c>
      <c r="Q17" s="19">
        <v>311</v>
      </c>
      <c r="R17" s="20" t="str">
        <f>IF(LOOKUP(Q17,勘定科目!$B$2:$B$70,勘定科目!$C$2:$C$70)=0,"",LOOKUP(Q17,勘定科目!$B$2:$B$70,勘定科目!$C$2:$C$70))</f>
        <v>修繕費</v>
      </c>
      <c r="S17" s="23">
        <f t="shared" si="1"/>
        <v>0</v>
      </c>
      <c r="T17" s="24">
        <v>411</v>
      </c>
      <c r="U17" s="20" t="str">
        <f>IF(LOOKUP(T17,勘定科目!$B$2:$B$70,勘定科目!$C$2:$C$70)=0,"",LOOKUP(T17,勘定科目!$B$2:$B$70,勘定科目!$C$2:$C$70))</f>
        <v>外注工賃</v>
      </c>
      <c r="V17" s="25">
        <f t="shared" si="2"/>
        <v>0</v>
      </c>
    </row>
    <row r="18" spans="1:22" ht="24" customHeight="1" x14ac:dyDescent="0.2">
      <c r="A18" s="109"/>
      <c r="B18" s="41"/>
      <c r="C18" s="41"/>
      <c r="D18" s="42"/>
      <c r="E18" s="42"/>
      <c r="F18" s="44"/>
      <c r="G18" s="44"/>
      <c r="H18" s="67" t="str">
        <f t="shared" si="3"/>
        <v/>
      </c>
      <c r="I18" s="41"/>
      <c r="J18" s="63" t="str">
        <f>IF(I18&gt;0,LOOKUP(I18,勘定科目!$B$2:$B$70,勘定科目!$C$2:$C$70),"")</f>
        <v/>
      </c>
      <c r="K18" s="123" t="s">
        <v>64</v>
      </c>
      <c r="L18" s="124"/>
      <c r="M18" s="125"/>
      <c r="N18" s="20">
        <v>212</v>
      </c>
      <c r="O18" s="20" t="str">
        <f>IF(LOOKUP(N18,勘定科目!$B$2:$B$70,勘定科目!$C$2:$C$70)=0,"",LOOKUP(N18,勘定科目!$B$2:$B$70,勘定科目!$C$2:$C$70))</f>
        <v/>
      </c>
      <c r="P18" s="22">
        <f t="shared" si="0"/>
        <v>0</v>
      </c>
      <c r="Q18" s="19">
        <v>312</v>
      </c>
      <c r="R18" s="20" t="str">
        <f>IF(LOOKUP(Q18,勘定科目!$B$2:$B$70,勘定科目!$C$2:$C$70)=0,"",LOOKUP(Q18,勘定科目!$B$2:$B$70,勘定科目!$C$2:$C$70))</f>
        <v>消耗品費</v>
      </c>
      <c r="S18" s="23">
        <f t="shared" si="1"/>
        <v>0</v>
      </c>
      <c r="T18" s="24">
        <v>412</v>
      </c>
      <c r="U18" s="20" t="str">
        <f>IF(LOOKUP(T18,勘定科目!$B$2:$B$70,勘定科目!$C$2:$C$70)=0,"",LOOKUP(T18,勘定科目!$B$2:$B$70,勘定科目!$C$2:$C$70))</f>
        <v>電力費</v>
      </c>
      <c r="V18" s="25">
        <f t="shared" si="2"/>
        <v>0</v>
      </c>
    </row>
    <row r="19" spans="1:22" ht="24" customHeight="1" x14ac:dyDescent="0.2">
      <c r="A19" s="109"/>
      <c r="B19" s="41"/>
      <c r="C19" s="41"/>
      <c r="D19" s="42"/>
      <c r="E19" s="42"/>
      <c r="F19" s="44"/>
      <c r="G19" s="44"/>
      <c r="H19" s="67" t="str">
        <f t="shared" si="3"/>
        <v/>
      </c>
      <c r="I19" s="41"/>
      <c r="J19" s="63" t="str">
        <f>IF(I19&gt;0,LOOKUP(I19,勘定科目!$B$2:$B$70,勘定科目!$C$2:$C$70),"")</f>
        <v/>
      </c>
      <c r="K19" s="19">
        <v>101</v>
      </c>
      <c r="L19" s="20" t="str">
        <f>IF(LOOKUP(K19,勘定科目!$B$2:$B$70,勘定科目!$C$2:$C$70)=0,"",LOOKUP(K19,勘定科目!$B$2:$B$70,勘定科目!$C$2:$C$70))</f>
        <v>現金</v>
      </c>
      <c r="M19" s="21">
        <f t="shared" ref="M19:M28" si="5">SUMIF($J$8:$J$34,L19,$G$8:$G$34)+SUMIF($J$42:$J$68,L19,$G$42:$G$68)</f>
        <v>0</v>
      </c>
      <c r="N19" s="20"/>
      <c r="O19" s="20"/>
      <c r="P19" s="22"/>
      <c r="Q19" s="19">
        <v>313</v>
      </c>
      <c r="R19" s="20" t="str">
        <f>IF(LOOKUP(Q19,勘定科目!$B$2:$B$70,勘定科目!$C$2:$C$70)=0,"",LOOKUP(Q19,勘定科目!$B$2:$B$70,勘定科目!$C$2:$C$70))</f>
        <v>減価償却費</v>
      </c>
      <c r="S19" s="23">
        <f t="shared" si="1"/>
        <v>0</v>
      </c>
      <c r="T19" s="24">
        <v>413</v>
      </c>
      <c r="U19" s="20" t="str">
        <f>IF(LOOKUP(T19,勘定科目!$B$2:$B$70,勘定科目!$C$2:$C$70)=0,"",LOOKUP(T19,勘定科目!$B$2:$B$70,勘定科目!$C$2:$C$70))</f>
        <v>水道光熱費</v>
      </c>
      <c r="V19" s="25">
        <f t="shared" si="2"/>
        <v>0</v>
      </c>
    </row>
    <row r="20" spans="1:22" ht="24" customHeight="1" x14ac:dyDescent="0.2">
      <c r="A20" s="109"/>
      <c r="B20" s="41"/>
      <c r="C20" s="41"/>
      <c r="D20" s="42"/>
      <c r="E20" s="42"/>
      <c r="F20" s="44"/>
      <c r="G20" s="44"/>
      <c r="H20" s="67" t="str">
        <f t="shared" si="3"/>
        <v/>
      </c>
      <c r="I20" s="41"/>
      <c r="J20" s="63" t="str">
        <f>IF(I20&gt;0,LOOKUP(I20,勘定科目!$B$2:$B$70,勘定科目!$C$2:$C$70),"")</f>
        <v/>
      </c>
      <c r="K20" s="19">
        <v>102</v>
      </c>
      <c r="L20" s="20" t="str">
        <f>IF(LOOKUP(K20,勘定科目!$B$2:$B$70,勘定科目!$C$2:$C$70)=0,"",LOOKUP(K20,勘定科目!$B$2:$B$70,勘定科目!$C$2:$C$70))</f>
        <v>当座預金</v>
      </c>
      <c r="M20" s="21">
        <f t="shared" si="5"/>
        <v>0</v>
      </c>
      <c r="N20" s="20"/>
      <c r="O20" s="20"/>
      <c r="P20" s="22"/>
      <c r="Q20" s="19">
        <v>314</v>
      </c>
      <c r="R20" s="20" t="str">
        <f>IF(LOOKUP(Q20,勘定科目!$B$2:$B$70,勘定科目!$C$2:$C$70)=0,"",LOOKUP(Q20,勘定科目!$B$2:$B$70,勘定科目!$C$2:$C$70))</f>
        <v>福利厚生費</v>
      </c>
      <c r="S20" s="23">
        <f t="shared" si="1"/>
        <v>0</v>
      </c>
      <c r="T20" s="24">
        <v>414</v>
      </c>
      <c r="U20" s="20" t="str">
        <f>IF(LOOKUP(T20,勘定科目!$B$2:$B$70,勘定科目!$C$2:$C$70)=0,"",LOOKUP(T20,勘定科目!$B$2:$B$70,勘定科目!$C$2:$C$70))</f>
        <v>修繕費</v>
      </c>
      <c r="V20" s="25">
        <f t="shared" si="2"/>
        <v>0</v>
      </c>
    </row>
    <row r="21" spans="1:22" ht="24" customHeight="1" x14ac:dyDescent="0.2">
      <c r="A21" s="109"/>
      <c r="B21" s="41"/>
      <c r="C21" s="41"/>
      <c r="D21" s="42"/>
      <c r="E21" s="42"/>
      <c r="F21" s="44"/>
      <c r="G21" s="44"/>
      <c r="H21" s="67" t="str">
        <f t="shared" si="3"/>
        <v/>
      </c>
      <c r="I21" s="41"/>
      <c r="J21" s="63" t="str">
        <f>IF(I21&gt;0,LOOKUP(I21,勘定科目!$B$2:$B$70,勘定科目!$C$2:$C$70),"")</f>
        <v/>
      </c>
      <c r="K21" s="19">
        <v>103</v>
      </c>
      <c r="L21" s="20" t="str">
        <f>IF(LOOKUP(K21,勘定科目!$B$2:$B$70,勘定科目!$C$2:$C$70)=0,"",LOOKUP(K21,勘定科目!$B$2:$B$70,勘定科目!$C$2:$C$70))</f>
        <v>普通預金</v>
      </c>
      <c r="M21" s="21">
        <f t="shared" si="5"/>
        <v>0</v>
      </c>
      <c r="N21" s="20"/>
      <c r="O21" s="20"/>
      <c r="P21" s="22"/>
      <c r="Q21" s="19">
        <v>315</v>
      </c>
      <c r="R21" s="20" t="str">
        <f>IF(LOOKUP(Q21,勘定科目!$B$2:$B$70,勘定科目!$C$2:$C$70)=0,"",LOOKUP(Q21,勘定科目!$B$2:$B$70,勘定科目!$C$2:$C$70))</f>
        <v>給料賃金</v>
      </c>
      <c r="S21" s="23">
        <f t="shared" si="1"/>
        <v>0</v>
      </c>
      <c r="T21" s="24">
        <v>415</v>
      </c>
      <c r="U21" s="20" t="str">
        <f>IF(LOOKUP(T21,勘定科目!$B$2:$B$70,勘定科目!$C$2:$C$70)=0,"",LOOKUP(T21,勘定科目!$B$2:$B$70,勘定科目!$C$2:$C$70))</f>
        <v>減価償却費</v>
      </c>
      <c r="V21" s="25">
        <f t="shared" si="2"/>
        <v>0</v>
      </c>
    </row>
    <row r="22" spans="1:22" ht="24" customHeight="1" x14ac:dyDescent="0.2">
      <c r="A22" s="109"/>
      <c r="B22" s="41"/>
      <c r="C22" s="41"/>
      <c r="D22" s="42"/>
      <c r="E22" s="42"/>
      <c r="F22" s="44"/>
      <c r="G22" s="44"/>
      <c r="H22" s="67" t="str">
        <f t="shared" si="3"/>
        <v/>
      </c>
      <c r="I22" s="41"/>
      <c r="J22" s="63" t="str">
        <f>IF(I22&gt;0,LOOKUP(I22,勘定科目!$B$2:$B$70,勘定科目!$C$2:$C$70),"")</f>
        <v/>
      </c>
      <c r="K22" s="19">
        <v>104</v>
      </c>
      <c r="L22" s="20" t="str">
        <f>IF(LOOKUP(K22,勘定科目!$B$2:$B$70,勘定科目!$C$2:$C$70)=0,"",LOOKUP(K22,勘定科目!$B$2:$B$70,勘定科目!$C$2:$C$70))</f>
        <v>定期預金</v>
      </c>
      <c r="M22" s="21">
        <f t="shared" si="5"/>
        <v>0</v>
      </c>
      <c r="N22" s="20"/>
      <c r="O22" s="20"/>
      <c r="P22" s="22"/>
      <c r="Q22" s="19">
        <v>316</v>
      </c>
      <c r="R22" s="20" t="str">
        <f>IF(LOOKUP(Q22,勘定科目!$B$2:$B$70,勘定科目!$C$2:$C$70)=0,"",LOOKUP(Q22,勘定科目!$B$2:$B$70,勘定科目!$C$2:$C$70))</f>
        <v>外注工賃</v>
      </c>
      <c r="S22" s="23">
        <f t="shared" si="1"/>
        <v>0</v>
      </c>
      <c r="T22" s="24">
        <v>416</v>
      </c>
      <c r="U22" s="20" t="str">
        <f>IF(LOOKUP(T22,勘定科目!$B$2:$B$70,勘定科目!$C$2:$C$70)=0,"",LOOKUP(T22,勘定科目!$B$2:$B$70,勘定科目!$C$2:$C$70))</f>
        <v/>
      </c>
      <c r="V22" s="25">
        <f t="shared" si="2"/>
        <v>0</v>
      </c>
    </row>
    <row r="23" spans="1:22" ht="24" customHeight="1" x14ac:dyDescent="0.2">
      <c r="A23" s="109"/>
      <c r="B23" s="41"/>
      <c r="C23" s="41"/>
      <c r="D23" s="42"/>
      <c r="E23" s="42"/>
      <c r="F23" s="44"/>
      <c r="G23" s="44"/>
      <c r="H23" s="67" t="str">
        <f t="shared" si="3"/>
        <v/>
      </c>
      <c r="I23" s="41"/>
      <c r="J23" s="63" t="str">
        <f>IF(I23&gt;0,LOOKUP(I23,勘定科目!$B$2:$B$70,勘定科目!$C$2:$C$70),"")</f>
        <v/>
      </c>
      <c r="K23" s="19">
        <v>105</v>
      </c>
      <c r="L23" s="20" t="str">
        <f>IF(LOOKUP(K23,勘定科目!$B$2:$B$70,勘定科目!$C$2:$C$70)=0,"",LOOKUP(K23,勘定科目!$B$2:$B$70,勘定科目!$C$2:$C$70))</f>
        <v>積立預金</v>
      </c>
      <c r="M23" s="21">
        <f t="shared" si="5"/>
        <v>0</v>
      </c>
      <c r="N23" s="20"/>
      <c r="O23" s="20"/>
      <c r="P23" s="22"/>
      <c r="Q23" s="19">
        <v>317</v>
      </c>
      <c r="R23" s="20" t="str">
        <f>IF(LOOKUP(Q23,勘定科目!$B$2:$B$70,勘定科目!$C$2:$C$70)=0,"",LOOKUP(Q23,勘定科目!$B$2:$B$70,勘定科目!$C$2:$C$70))</f>
        <v>利子割引料</v>
      </c>
      <c r="S23" s="23">
        <f t="shared" si="1"/>
        <v>0</v>
      </c>
      <c r="T23" s="24">
        <v>417</v>
      </c>
      <c r="U23" s="20" t="str">
        <f>IF(LOOKUP(T23,勘定科目!$B$2:$B$70,勘定科目!$C$2:$C$70)=0,"",LOOKUP(T23,勘定科目!$B$2:$B$70,勘定科目!$C$2:$C$70))</f>
        <v/>
      </c>
      <c r="V23" s="25">
        <f t="shared" si="2"/>
        <v>0</v>
      </c>
    </row>
    <row r="24" spans="1:22" ht="24" customHeight="1" x14ac:dyDescent="0.2">
      <c r="A24" s="109"/>
      <c r="B24" s="41"/>
      <c r="C24" s="41"/>
      <c r="D24" s="42"/>
      <c r="E24" s="42"/>
      <c r="F24" s="44"/>
      <c r="G24" s="44"/>
      <c r="H24" s="67" t="str">
        <f t="shared" si="3"/>
        <v/>
      </c>
      <c r="I24" s="41"/>
      <c r="J24" s="63" t="str">
        <f>IF(I24&gt;0,LOOKUP(I24,勘定科目!$B$2:$B$70,勘定科目!$C$2:$C$70),"")</f>
        <v/>
      </c>
      <c r="K24" s="19">
        <v>106</v>
      </c>
      <c r="L24" s="20" t="str">
        <f>IF(LOOKUP(K24,勘定科目!$B$2:$B$70,勘定科目!$C$2:$C$70)=0,"",LOOKUP(K24,勘定科目!$B$2:$B$70,勘定科目!$C$2:$C$70))</f>
        <v/>
      </c>
      <c r="M24" s="21">
        <f t="shared" si="5"/>
        <v>0</v>
      </c>
      <c r="N24" s="20"/>
      <c r="O24" s="20"/>
      <c r="P24" s="22"/>
      <c r="Q24" s="19">
        <v>318</v>
      </c>
      <c r="R24" s="20" t="str">
        <f>IF(LOOKUP(Q24,勘定科目!$B$2:$B$70,勘定科目!$C$2:$C$70)=0,"",LOOKUP(Q24,勘定科目!$B$2:$B$70,勘定科目!$C$2:$C$70))</f>
        <v>地代家賃</v>
      </c>
      <c r="S24" s="23">
        <f t="shared" si="1"/>
        <v>0</v>
      </c>
      <c r="T24" s="24">
        <v>418</v>
      </c>
      <c r="U24" s="20" t="str">
        <f>IF(LOOKUP(T24,勘定科目!$B$2:$B$70,勘定科目!$C$2:$C$70)=0,"",LOOKUP(T24,勘定科目!$B$2:$B$70,勘定科目!$C$2:$C$70))</f>
        <v/>
      </c>
      <c r="V24" s="25">
        <f t="shared" si="2"/>
        <v>0</v>
      </c>
    </row>
    <row r="25" spans="1:22" ht="24" customHeight="1" x14ac:dyDescent="0.2">
      <c r="A25" s="109"/>
      <c r="B25" s="41"/>
      <c r="C25" s="41"/>
      <c r="D25" s="42"/>
      <c r="E25" s="42"/>
      <c r="F25" s="44"/>
      <c r="G25" s="44"/>
      <c r="H25" s="67" t="str">
        <f t="shared" si="3"/>
        <v/>
      </c>
      <c r="I25" s="41"/>
      <c r="J25" s="63" t="str">
        <f>IF(I25&gt;0,LOOKUP(I25,勘定科目!$B$2:$B$70,勘定科目!$C$2:$C$70),"")</f>
        <v/>
      </c>
      <c r="K25" s="19">
        <v>107</v>
      </c>
      <c r="L25" s="20" t="str">
        <f>IF(LOOKUP(K25,勘定科目!$B$2:$B$70,勘定科目!$C$2:$C$70)=0,"",LOOKUP(K25,勘定科目!$B$2:$B$70,勘定科目!$C$2:$C$70))</f>
        <v/>
      </c>
      <c r="M25" s="21">
        <f t="shared" si="5"/>
        <v>0</v>
      </c>
      <c r="N25" s="20"/>
      <c r="O25" s="20"/>
      <c r="P25" s="22"/>
      <c r="Q25" s="19">
        <v>319</v>
      </c>
      <c r="R25" s="20" t="str">
        <f>IF(LOOKUP(Q25,勘定科目!$B$2:$B$70,勘定科目!$C$2:$C$70)=0,"",LOOKUP(Q25,勘定科目!$B$2:$B$70,勘定科目!$C$2:$C$70))</f>
        <v>貸倒金</v>
      </c>
      <c r="S25" s="23">
        <f t="shared" si="1"/>
        <v>0</v>
      </c>
      <c r="T25" s="24">
        <v>419</v>
      </c>
      <c r="U25" s="20" t="str">
        <f>IF(LOOKUP(T25,勘定科目!$B$2:$B$70,勘定科目!$C$2:$C$70)=0,"",LOOKUP(T25,勘定科目!$B$2:$B$70,勘定科目!$C$2:$C$70))</f>
        <v/>
      </c>
      <c r="V25" s="25">
        <f t="shared" si="2"/>
        <v>0</v>
      </c>
    </row>
    <row r="26" spans="1:22" ht="24" customHeight="1" x14ac:dyDescent="0.2">
      <c r="A26" s="109"/>
      <c r="B26" s="41"/>
      <c r="C26" s="41"/>
      <c r="D26" s="42"/>
      <c r="E26" s="42"/>
      <c r="F26" s="44"/>
      <c r="G26" s="44"/>
      <c r="H26" s="67" t="str">
        <f t="shared" si="3"/>
        <v/>
      </c>
      <c r="I26" s="41"/>
      <c r="J26" s="63" t="str">
        <f>IF(I26&gt;0,LOOKUP(I26,勘定科目!$B$2:$B$70,勘定科目!$C$2:$C$70),"")</f>
        <v/>
      </c>
      <c r="K26" s="19">
        <v>108</v>
      </c>
      <c r="L26" s="20" t="str">
        <f>IF(LOOKUP(K26,勘定科目!$B$2:$B$70,勘定科目!$C$2:$C$70)=0,"",LOOKUP(K26,勘定科目!$B$2:$B$70,勘定科目!$C$2:$C$70))</f>
        <v/>
      </c>
      <c r="M26" s="21">
        <f t="shared" si="5"/>
        <v>0</v>
      </c>
      <c r="N26" s="20"/>
      <c r="O26" s="20"/>
      <c r="P26" s="22"/>
      <c r="Q26" s="19">
        <v>320</v>
      </c>
      <c r="R26" s="20" t="str">
        <f>IF(LOOKUP(Q26,勘定科目!$B$2:$B$70,勘定科目!$C$2:$C$70)=0,"",LOOKUP(Q26,勘定科目!$B$2:$B$70,勘定科目!$C$2:$C$70))</f>
        <v>車両費</v>
      </c>
      <c r="S26" s="23">
        <f t="shared" si="1"/>
        <v>0</v>
      </c>
      <c r="T26" s="24">
        <v>420</v>
      </c>
      <c r="U26" s="20" t="str">
        <f>IF(LOOKUP(T26,勘定科目!$B$2:$B$70,勘定科目!$C$2:$C$70)=0,"",LOOKUP(T26,勘定科目!$B$2:$B$70,勘定科目!$C$2:$C$70))</f>
        <v/>
      </c>
      <c r="V26" s="25">
        <f t="shared" si="2"/>
        <v>0</v>
      </c>
    </row>
    <row r="27" spans="1:22" ht="24" customHeight="1" x14ac:dyDescent="0.2">
      <c r="A27" s="109"/>
      <c r="B27" s="41"/>
      <c r="C27" s="41"/>
      <c r="D27" s="42"/>
      <c r="E27" s="42"/>
      <c r="F27" s="44"/>
      <c r="G27" s="44"/>
      <c r="H27" s="67" t="str">
        <f t="shared" si="3"/>
        <v/>
      </c>
      <c r="I27" s="41"/>
      <c r="J27" s="63" t="str">
        <f>IF(I27&gt;0,LOOKUP(I27,勘定科目!$B$2:$B$70,勘定科目!$C$2:$C$70),"")</f>
        <v/>
      </c>
      <c r="K27" s="19">
        <v>109</v>
      </c>
      <c r="L27" s="20" t="str">
        <f>IF(LOOKUP(K27,勘定科目!$B$2:$B$70,勘定科目!$C$2:$C$70)=0,"",LOOKUP(K27,勘定科目!$B$2:$B$70,勘定科目!$C$2:$C$70))</f>
        <v/>
      </c>
      <c r="M27" s="21">
        <f t="shared" si="5"/>
        <v>0</v>
      </c>
      <c r="N27" s="20"/>
      <c r="O27" s="20"/>
      <c r="P27" s="22"/>
      <c r="Q27" s="19">
        <v>321</v>
      </c>
      <c r="R27" s="20" t="str">
        <f>IF(LOOKUP(Q27,勘定科目!$B$2:$B$70,勘定科目!$C$2:$C$70)=0,"",LOOKUP(Q27,勘定科目!$B$2:$B$70,勘定科目!$C$2:$C$70))</f>
        <v>雑費</v>
      </c>
      <c r="S27" s="23">
        <f t="shared" si="1"/>
        <v>0</v>
      </c>
      <c r="T27" s="24">
        <v>421</v>
      </c>
      <c r="U27" s="20" t="str">
        <f>IF(LOOKUP(T27,勘定科目!$B$2:$B$70,勘定科目!$C$2:$C$70)=0,"",LOOKUP(T27,勘定科目!$B$2:$B$70,勘定科目!$C$2:$C$70))</f>
        <v/>
      </c>
      <c r="V27" s="25">
        <f t="shared" si="2"/>
        <v>0</v>
      </c>
    </row>
    <row r="28" spans="1:22" ht="24" customHeight="1" x14ac:dyDescent="0.2">
      <c r="A28" s="109"/>
      <c r="B28" s="41"/>
      <c r="C28" s="41"/>
      <c r="D28" s="42"/>
      <c r="E28" s="42"/>
      <c r="F28" s="44"/>
      <c r="G28" s="44"/>
      <c r="H28" s="67" t="str">
        <f t="shared" si="3"/>
        <v/>
      </c>
      <c r="I28" s="41"/>
      <c r="J28" s="63" t="str">
        <f>IF(I28&gt;0,LOOKUP(I28,勘定科目!$B$2:$B$70,勘定科目!$C$2:$C$70),"")</f>
        <v/>
      </c>
      <c r="K28" s="19">
        <v>110</v>
      </c>
      <c r="L28" s="20" t="str">
        <f>IF(LOOKUP(K28,勘定科目!$B$2:$B$70,勘定科目!$C$2:$C$70)=0,"",LOOKUP(K28,勘定科目!$B$2:$B$70,勘定科目!$C$2:$C$70))</f>
        <v/>
      </c>
      <c r="M28" s="21">
        <f t="shared" si="5"/>
        <v>0</v>
      </c>
      <c r="N28" s="20"/>
      <c r="O28" s="20"/>
      <c r="P28" s="22"/>
      <c r="Q28" s="19">
        <v>322</v>
      </c>
      <c r="R28" s="20" t="str">
        <f>IF(LOOKUP(Q28,勘定科目!$B$2:$B$70,勘定科目!$C$2:$C$70)=0,"",LOOKUP(Q28,勘定科目!$B$2:$B$70,勘定科目!$C$2:$C$70))</f>
        <v>事業主貸</v>
      </c>
      <c r="S28" s="23">
        <f t="shared" si="1"/>
        <v>0</v>
      </c>
      <c r="T28" s="24"/>
      <c r="U28" s="20"/>
      <c r="V28" s="25"/>
    </row>
    <row r="29" spans="1:22" ht="24" customHeight="1" x14ac:dyDescent="0.2">
      <c r="A29" s="109"/>
      <c r="B29" s="41"/>
      <c r="C29" s="41"/>
      <c r="D29" s="42"/>
      <c r="E29" s="42"/>
      <c r="F29" s="44"/>
      <c r="G29" s="44"/>
      <c r="H29" s="67" t="str">
        <f t="shared" si="3"/>
        <v/>
      </c>
      <c r="I29" s="41"/>
      <c r="J29" s="63" t="str">
        <f>IF(I29&gt;0,LOOKUP(I29,勘定科目!$B$2:$B$70,勘定科目!$C$2:$C$70),"")</f>
        <v/>
      </c>
      <c r="K29" s="19"/>
      <c r="L29" s="20"/>
      <c r="M29" s="21"/>
      <c r="N29" s="20"/>
      <c r="O29" s="20"/>
      <c r="P29" s="22"/>
      <c r="Q29" s="19">
        <v>323</v>
      </c>
      <c r="R29" s="20" t="str">
        <f>IF(LOOKUP(Q29,勘定科目!$B$2:$B$70,勘定科目!$C$2:$C$70)=0,"",LOOKUP(Q29,勘定科目!$B$2:$B$70,勘定科目!$C$2:$C$70))</f>
        <v>リース料</v>
      </c>
      <c r="S29" s="23">
        <f t="shared" si="1"/>
        <v>0</v>
      </c>
      <c r="T29" s="24"/>
      <c r="U29" s="20"/>
      <c r="V29" s="25"/>
    </row>
    <row r="30" spans="1:22" ht="24" customHeight="1" x14ac:dyDescent="0.2">
      <c r="A30" s="109"/>
      <c r="B30" s="41"/>
      <c r="C30" s="41"/>
      <c r="D30" s="42"/>
      <c r="E30" s="42"/>
      <c r="F30" s="44"/>
      <c r="G30" s="44"/>
      <c r="H30" s="67" t="str">
        <f t="shared" si="3"/>
        <v/>
      </c>
      <c r="I30" s="41"/>
      <c r="J30" s="63" t="str">
        <f>IF(I30&gt;0,LOOKUP(I30,勘定科目!$B$2:$B$70,勘定科目!$C$2:$C$70),"")</f>
        <v/>
      </c>
      <c r="K30" s="19"/>
      <c r="L30" s="20"/>
      <c r="M30" s="21"/>
      <c r="N30" s="20"/>
      <c r="O30" s="20"/>
      <c r="P30" s="22"/>
      <c r="Q30" s="19">
        <v>324</v>
      </c>
      <c r="R30" s="20" t="str">
        <f>IF(LOOKUP(Q30,勘定科目!$B$2:$B$70,勘定科目!$C$2:$C$70)=0,"",LOOKUP(Q30,勘定科目!$B$2:$B$70,勘定科目!$C$2:$C$70))</f>
        <v>預金預入</v>
      </c>
      <c r="S30" s="23">
        <f t="shared" si="1"/>
        <v>0</v>
      </c>
      <c r="T30" s="24"/>
      <c r="U30" s="20"/>
      <c r="V30" s="25"/>
    </row>
    <row r="31" spans="1:22" ht="24" customHeight="1" x14ac:dyDescent="0.2">
      <c r="A31" s="109"/>
      <c r="B31" s="41"/>
      <c r="C31" s="41"/>
      <c r="D31" s="42"/>
      <c r="E31" s="42"/>
      <c r="F31" s="44"/>
      <c r="G31" s="44"/>
      <c r="H31" s="67" t="str">
        <f t="shared" si="3"/>
        <v/>
      </c>
      <c r="I31" s="41"/>
      <c r="J31" s="63" t="str">
        <f>IF(I31&gt;0,LOOKUP(I31,勘定科目!$B$2:$B$70,勘定科目!$C$2:$C$70),"")</f>
        <v/>
      </c>
      <c r="K31" s="19"/>
      <c r="L31" s="20"/>
      <c r="M31" s="21"/>
      <c r="N31" s="20"/>
      <c r="O31" s="20"/>
      <c r="P31" s="22"/>
      <c r="Q31" s="19">
        <v>325</v>
      </c>
      <c r="R31" s="20" t="str">
        <f>IF(LOOKUP(Q31,勘定科目!$B$2:$B$70,勘定科目!$C$2:$C$70)=0,"",LOOKUP(Q31,勘定科目!$B$2:$B$70,勘定科目!$C$2:$C$70))</f>
        <v/>
      </c>
      <c r="S31" s="23">
        <f t="shared" si="1"/>
        <v>0</v>
      </c>
      <c r="T31" s="24"/>
      <c r="U31" s="20"/>
      <c r="V31" s="25"/>
    </row>
    <row r="32" spans="1:22" ht="24" customHeight="1" x14ac:dyDescent="0.2">
      <c r="A32" s="109"/>
      <c r="B32" s="41"/>
      <c r="C32" s="41"/>
      <c r="D32" s="42"/>
      <c r="E32" s="42"/>
      <c r="F32" s="44"/>
      <c r="G32" s="44"/>
      <c r="H32" s="67" t="str">
        <f t="shared" si="3"/>
        <v/>
      </c>
      <c r="I32" s="41"/>
      <c r="J32" s="63" t="str">
        <f>IF(I32&gt;0,LOOKUP(I32,勘定科目!$B$2:$B$70,勘定科目!$C$2:$C$70),"")</f>
        <v/>
      </c>
      <c r="K32" s="19"/>
      <c r="L32" s="20"/>
      <c r="M32" s="21"/>
      <c r="N32" s="20"/>
      <c r="O32" s="20"/>
      <c r="P32" s="22"/>
      <c r="Q32" s="19">
        <v>326</v>
      </c>
      <c r="R32" s="20" t="str">
        <f>IF(LOOKUP(Q32,勘定科目!$B$2:$B$70,勘定科目!$C$2:$C$70)=0,"",LOOKUP(Q32,勘定科目!$B$2:$B$70,勘定科目!$C$2:$C$70))</f>
        <v/>
      </c>
      <c r="S32" s="23">
        <f t="shared" si="1"/>
        <v>0</v>
      </c>
      <c r="T32" s="24"/>
      <c r="U32" s="20"/>
      <c r="V32" s="25"/>
    </row>
    <row r="33" spans="1:22" ht="24" customHeight="1" x14ac:dyDescent="0.2">
      <c r="A33" s="109"/>
      <c r="B33" s="41"/>
      <c r="C33" s="41"/>
      <c r="D33" s="42"/>
      <c r="E33" s="42"/>
      <c r="F33" s="44"/>
      <c r="G33" s="44"/>
      <c r="H33" s="67" t="str">
        <f t="shared" si="3"/>
        <v/>
      </c>
      <c r="I33" s="41"/>
      <c r="J33" s="63" t="str">
        <f>IF(I33&gt;0,LOOKUP(I33,勘定科目!$B$2:$B$70,勘定科目!$C$2:$C$70),"")</f>
        <v/>
      </c>
      <c r="K33" s="19"/>
      <c r="L33" s="20"/>
      <c r="M33" s="20"/>
      <c r="N33" s="20"/>
      <c r="O33" s="20"/>
      <c r="P33" s="29"/>
      <c r="Q33" s="19"/>
      <c r="R33" s="20"/>
      <c r="S33" s="30"/>
      <c r="T33" s="24"/>
      <c r="U33" s="20"/>
      <c r="V33" s="31"/>
    </row>
    <row r="34" spans="1:22" ht="24" customHeight="1" thickBot="1" x14ac:dyDescent="0.25">
      <c r="A34" s="110"/>
      <c r="B34" s="45"/>
      <c r="C34" s="45"/>
      <c r="D34" s="46"/>
      <c r="E34" s="46"/>
      <c r="F34" s="47"/>
      <c r="G34" s="47"/>
      <c r="H34" s="68" t="str">
        <f t="shared" si="3"/>
        <v/>
      </c>
      <c r="I34" s="45"/>
      <c r="J34" s="64" t="str">
        <f>IF(I34&gt;0,LOOKUP(I34,勘定科目!$B$2:$B$70,勘定科目!$C$2:$C$70),"")</f>
        <v/>
      </c>
      <c r="K34" s="19"/>
      <c r="L34" s="20"/>
      <c r="M34" s="20"/>
      <c r="N34" s="20"/>
      <c r="O34" s="20"/>
      <c r="P34" s="29"/>
      <c r="Q34" s="19"/>
      <c r="R34" s="20"/>
      <c r="S34" s="30"/>
      <c r="T34" s="24"/>
      <c r="U34" s="20"/>
      <c r="V34" s="31"/>
    </row>
    <row r="35" spans="1:22" ht="24" customHeight="1" thickBot="1" x14ac:dyDescent="0.25">
      <c r="A35" s="99"/>
      <c r="B35" s="100"/>
      <c r="C35" s="100"/>
      <c r="D35" s="101"/>
      <c r="E35" s="48" t="s">
        <v>61</v>
      </c>
      <c r="F35" s="69">
        <f>SUM(F8:F34)</f>
        <v>0</v>
      </c>
      <c r="G35" s="69">
        <f>SUM(G8:G34)</f>
        <v>0</v>
      </c>
      <c r="H35" s="69">
        <f>F35-G35+H7</f>
        <v>15200</v>
      </c>
      <c r="I35" s="70"/>
      <c r="J35" s="65"/>
      <c r="K35" s="26"/>
      <c r="L35" s="27"/>
      <c r="M35" s="27"/>
      <c r="N35" s="27"/>
      <c r="O35" s="27"/>
      <c r="P35" s="32"/>
      <c r="Q35" s="26"/>
      <c r="R35" s="27"/>
      <c r="S35" s="33"/>
      <c r="T35" s="34"/>
      <c r="U35" s="27"/>
      <c r="V35" s="35"/>
    </row>
    <row r="36" spans="1:22" ht="24" customHeight="1" x14ac:dyDescent="0.2">
      <c r="A36" s="86"/>
      <c r="B36" s="86"/>
      <c r="C36" s="98" t="str">
        <f>現金出納帳２月!C36</f>
        <v>銀行勘定帳（○○○○銀行）</v>
      </c>
      <c r="D36" s="98"/>
      <c r="E36" s="98"/>
      <c r="F36" s="98"/>
      <c r="G36" s="98"/>
      <c r="H36" s="98"/>
      <c r="I36" s="98"/>
      <c r="J36" s="98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11"/>
    </row>
    <row r="37" spans="1:22" ht="13.2" customHeight="1" x14ac:dyDescent="0.2">
      <c r="A37" s="86"/>
      <c r="B37" s="86"/>
      <c r="C37" s="12"/>
      <c r="D37" s="12"/>
      <c r="E37" s="12"/>
      <c r="F37" s="12"/>
      <c r="G37" s="12"/>
      <c r="H37" s="12"/>
      <c r="I37" s="12"/>
      <c r="J37" s="12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11"/>
    </row>
    <row r="38" spans="1:22" ht="13.2" customHeight="1" thickBot="1" x14ac:dyDescent="0.25">
      <c r="A38" s="85"/>
      <c r="B38" s="85"/>
      <c r="C38" s="85"/>
      <c r="D38" s="85"/>
      <c r="E38" s="88"/>
      <c r="F38" s="89"/>
      <c r="G38" s="89"/>
      <c r="H38" s="89"/>
      <c r="I38" s="90"/>
      <c r="J38" s="90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11"/>
    </row>
    <row r="39" spans="1:22" ht="13.2" customHeight="1" x14ac:dyDescent="0.2">
      <c r="A39" s="117" t="s">
        <v>49</v>
      </c>
      <c r="B39" s="118"/>
      <c r="C39" s="119" t="s">
        <v>60</v>
      </c>
      <c r="D39" s="120" t="s">
        <v>50</v>
      </c>
      <c r="E39" s="120" t="s">
        <v>51</v>
      </c>
      <c r="F39" s="120" t="s">
        <v>52</v>
      </c>
      <c r="G39" s="120" t="s">
        <v>53</v>
      </c>
      <c r="H39" s="120" t="s">
        <v>54</v>
      </c>
      <c r="I39" s="119" t="s">
        <v>55</v>
      </c>
      <c r="J39" s="106" t="s">
        <v>56</v>
      </c>
    </row>
    <row r="40" spans="1:22" ht="13.2" customHeight="1" thickBot="1" x14ac:dyDescent="0.25">
      <c r="A40" s="36" t="s">
        <v>57</v>
      </c>
      <c r="B40" s="37" t="s">
        <v>58</v>
      </c>
      <c r="C40" s="114"/>
      <c r="D40" s="116"/>
      <c r="E40" s="116"/>
      <c r="F40" s="116"/>
      <c r="G40" s="116"/>
      <c r="H40" s="116"/>
      <c r="I40" s="114"/>
      <c r="J40" s="107"/>
    </row>
    <row r="41" spans="1:22" ht="24" customHeight="1" x14ac:dyDescent="0.2">
      <c r="A41" s="117"/>
      <c r="B41" s="121"/>
      <c r="C41" s="121"/>
      <c r="D41" s="118"/>
      <c r="E41" s="38" t="s">
        <v>59</v>
      </c>
      <c r="F41" s="39"/>
      <c r="G41" s="39"/>
      <c r="H41" s="66">
        <f>現金出納帳２月!H69</f>
        <v>9000</v>
      </c>
      <c r="I41" s="40"/>
      <c r="J41" s="71" t="str">
        <f>IF(I41&gt;0,LOOKUP(I41,勘定科目!$B$2:$B$70,勘定科目!$C$2:$C$70),"")</f>
        <v/>
      </c>
    </row>
    <row r="42" spans="1:22" ht="24" customHeight="1" x14ac:dyDescent="0.2">
      <c r="A42" s="108">
        <v>3</v>
      </c>
      <c r="B42" s="41"/>
      <c r="C42" s="41"/>
      <c r="D42" s="42"/>
      <c r="E42" s="43"/>
      <c r="F42" s="44"/>
      <c r="G42" s="44"/>
      <c r="H42" s="67" t="str">
        <f t="shared" ref="H42:H68" si="6">IF(F42-G42&lt;&gt;0,H41+F42-G42,"")</f>
        <v/>
      </c>
      <c r="I42" s="41"/>
      <c r="J42" s="72" t="str">
        <f>IF(I42&gt;0,LOOKUP(I42,勘定科目!$B$2:$B$70,勘定科目!$C$2:$C$70),"")</f>
        <v/>
      </c>
    </row>
    <row r="43" spans="1:22" ht="24" customHeight="1" x14ac:dyDescent="0.2">
      <c r="A43" s="109"/>
      <c r="B43" s="41"/>
      <c r="C43" s="41"/>
      <c r="D43" s="42"/>
      <c r="E43" s="42"/>
      <c r="F43" s="44"/>
      <c r="G43" s="44"/>
      <c r="H43" s="67" t="str">
        <f t="shared" si="6"/>
        <v/>
      </c>
      <c r="I43" s="41"/>
      <c r="J43" s="73" t="str">
        <f>IF(I43&gt;0,LOOKUP(I43,勘定科目!$B$2:$B$70,勘定科目!$C$2:$C$70),"")</f>
        <v/>
      </c>
    </row>
    <row r="44" spans="1:22" ht="24" customHeight="1" x14ac:dyDescent="0.2">
      <c r="A44" s="109"/>
      <c r="B44" s="41"/>
      <c r="C44" s="41"/>
      <c r="D44" s="42"/>
      <c r="E44" s="42"/>
      <c r="F44" s="44"/>
      <c r="G44" s="44"/>
      <c r="H44" s="67" t="str">
        <f t="shared" si="6"/>
        <v/>
      </c>
      <c r="I44" s="41"/>
      <c r="J44" s="73" t="str">
        <f>IF(I44&gt;0,LOOKUP(I44,勘定科目!$B$2:$B$70,勘定科目!$C$2:$C$70),"")</f>
        <v/>
      </c>
    </row>
    <row r="45" spans="1:22" ht="24" customHeight="1" x14ac:dyDescent="0.2">
      <c r="A45" s="109"/>
      <c r="B45" s="41"/>
      <c r="C45" s="41"/>
      <c r="D45" s="42"/>
      <c r="E45" s="42"/>
      <c r="F45" s="44"/>
      <c r="G45" s="44"/>
      <c r="H45" s="67" t="str">
        <f t="shared" si="6"/>
        <v/>
      </c>
      <c r="I45" s="41"/>
      <c r="J45" s="73" t="str">
        <f>IF(I45&gt;0,LOOKUP(I45,勘定科目!$B$2:$B$70,勘定科目!$C$2:$C$70),"")</f>
        <v/>
      </c>
    </row>
    <row r="46" spans="1:22" ht="24" customHeight="1" x14ac:dyDescent="0.2">
      <c r="A46" s="109"/>
      <c r="B46" s="41"/>
      <c r="C46" s="41"/>
      <c r="D46" s="42"/>
      <c r="E46" s="42"/>
      <c r="F46" s="44"/>
      <c r="G46" s="44"/>
      <c r="H46" s="67" t="str">
        <f t="shared" si="6"/>
        <v/>
      </c>
      <c r="I46" s="41"/>
      <c r="J46" s="73" t="str">
        <f>IF(I46&gt;0,LOOKUP(I46,勘定科目!$B$2:$B$70,勘定科目!$C$2:$C$70),"")</f>
        <v/>
      </c>
    </row>
    <row r="47" spans="1:22" ht="24" customHeight="1" x14ac:dyDescent="0.2">
      <c r="A47" s="109"/>
      <c r="B47" s="41"/>
      <c r="C47" s="41"/>
      <c r="D47" s="42"/>
      <c r="E47" s="42"/>
      <c r="F47" s="44"/>
      <c r="G47" s="44"/>
      <c r="H47" s="67" t="str">
        <f t="shared" si="6"/>
        <v/>
      </c>
      <c r="I47" s="41"/>
      <c r="J47" s="73" t="str">
        <f>IF(I47&gt;0,LOOKUP(I47,勘定科目!$B$2:$B$70,勘定科目!$C$2:$C$70),"")</f>
        <v/>
      </c>
    </row>
    <row r="48" spans="1:22" ht="24" customHeight="1" x14ac:dyDescent="0.2">
      <c r="A48" s="109"/>
      <c r="B48" s="41"/>
      <c r="C48" s="41"/>
      <c r="D48" s="42"/>
      <c r="E48" s="42"/>
      <c r="F48" s="44"/>
      <c r="G48" s="44"/>
      <c r="H48" s="67" t="str">
        <f t="shared" si="6"/>
        <v/>
      </c>
      <c r="I48" s="41"/>
      <c r="J48" s="73" t="str">
        <f>IF(I48&gt;0,LOOKUP(I48,勘定科目!$B$2:$B$70,勘定科目!$C$2:$C$70),"")</f>
        <v/>
      </c>
    </row>
    <row r="49" spans="1:10" ht="24" customHeight="1" x14ac:dyDescent="0.2">
      <c r="A49" s="109"/>
      <c r="B49" s="41"/>
      <c r="C49" s="41"/>
      <c r="D49" s="42"/>
      <c r="E49" s="42"/>
      <c r="F49" s="44"/>
      <c r="G49" s="44"/>
      <c r="H49" s="67" t="str">
        <f t="shared" si="6"/>
        <v/>
      </c>
      <c r="I49" s="41"/>
      <c r="J49" s="73" t="str">
        <f>IF(I49&gt;0,LOOKUP(I49,勘定科目!$B$2:$B$70,勘定科目!$C$2:$C$70),"")</f>
        <v/>
      </c>
    </row>
    <row r="50" spans="1:10" ht="24" customHeight="1" x14ac:dyDescent="0.2">
      <c r="A50" s="109"/>
      <c r="B50" s="41"/>
      <c r="C50" s="41"/>
      <c r="D50" s="42"/>
      <c r="E50" s="42"/>
      <c r="F50" s="44"/>
      <c r="G50" s="44"/>
      <c r="H50" s="67" t="str">
        <f t="shared" si="6"/>
        <v/>
      </c>
      <c r="I50" s="41"/>
      <c r="J50" s="73" t="str">
        <f>IF(I50&gt;0,LOOKUP(I50,勘定科目!$B$2:$B$70,勘定科目!$C$2:$C$70),"")</f>
        <v/>
      </c>
    </row>
    <row r="51" spans="1:10" ht="24" customHeight="1" x14ac:dyDescent="0.2">
      <c r="A51" s="109"/>
      <c r="B51" s="41"/>
      <c r="C51" s="41"/>
      <c r="D51" s="42"/>
      <c r="E51" s="42"/>
      <c r="F51" s="44"/>
      <c r="G51" s="44"/>
      <c r="H51" s="67" t="str">
        <f t="shared" si="6"/>
        <v/>
      </c>
      <c r="I51" s="41"/>
      <c r="J51" s="73" t="str">
        <f>IF(I51&gt;0,LOOKUP(I51,勘定科目!$B$2:$B$70,勘定科目!$C$2:$C$70),"")</f>
        <v/>
      </c>
    </row>
    <row r="52" spans="1:10" ht="24" customHeight="1" x14ac:dyDescent="0.2">
      <c r="A52" s="109"/>
      <c r="B52" s="41"/>
      <c r="C52" s="41"/>
      <c r="D52" s="42"/>
      <c r="E52" s="42"/>
      <c r="F52" s="44"/>
      <c r="G52" s="44"/>
      <c r="H52" s="67" t="str">
        <f t="shared" si="6"/>
        <v/>
      </c>
      <c r="I52" s="41"/>
      <c r="J52" s="73" t="str">
        <f>IF(I52&gt;0,LOOKUP(I52,勘定科目!$B$2:$B$70,勘定科目!$C$2:$C$70),"")</f>
        <v/>
      </c>
    </row>
    <row r="53" spans="1:10" ht="24" customHeight="1" x14ac:dyDescent="0.2">
      <c r="A53" s="109"/>
      <c r="B53" s="41"/>
      <c r="C53" s="41"/>
      <c r="D53" s="42"/>
      <c r="E53" s="42"/>
      <c r="F53" s="44"/>
      <c r="G53" s="44"/>
      <c r="H53" s="67" t="str">
        <f t="shared" si="6"/>
        <v/>
      </c>
      <c r="I53" s="41"/>
      <c r="J53" s="73" t="str">
        <f>IF(I53&gt;0,LOOKUP(I53,勘定科目!$B$2:$B$70,勘定科目!$C$2:$C$70),"")</f>
        <v/>
      </c>
    </row>
    <row r="54" spans="1:10" ht="24" customHeight="1" x14ac:dyDescent="0.2">
      <c r="A54" s="109"/>
      <c r="B54" s="41"/>
      <c r="C54" s="41"/>
      <c r="D54" s="42"/>
      <c r="E54" s="42"/>
      <c r="F54" s="44"/>
      <c r="G54" s="44"/>
      <c r="H54" s="67" t="str">
        <f t="shared" si="6"/>
        <v/>
      </c>
      <c r="I54" s="41"/>
      <c r="J54" s="73" t="str">
        <f>IF(I54&gt;0,LOOKUP(I54,勘定科目!$B$2:$B$70,勘定科目!$C$2:$C$70),"")</f>
        <v/>
      </c>
    </row>
    <row r="55" spans="1:10" ht="24" customHeight="1" x14ac:dyDescent="0.2">
      <c r="A55" s="109"/>
      <c r="B55" s="41"/>
      <c r="C55" s="41"/>
      <c r="D55" s="42"/>
      <c r="E55" s="42"/>
      <c r="F55" s="44"/>
      <c r="G55" s="44"/>
      <c r="H55" s="67" t="str">
        <f t="shared" si="6"/>
        <v/>
      </c>
      <c r="I55" s="41"/>
      <c r="J55" s="73" t="str">
        <f>IF(I55&gt;0,LOOKUP(I55,勘定科目!$B$2:$B$70,勘定科目!$C$2:$C$70),"")</f>
        <v/>
      </c>
    </row>
    <row r="56" spans="1:10" ht="24" customHeight="1" x14ac:dyDescent="0.2">
      <c r="A56" s="109"/>
      <c r="B56" s="41"/>
      <c r="C56" s="41"/>
      <c r="D56" s="42"/>
      <c r="E56" s="42"/>
      <c r="F56" s="44"/>
      <c r="G56" s="44"/>
      <c r="H56" s="67" t="str">
        <f t="shared" si="6"/>
        <v/>
      </c>
      <c r="I56" s="41"/>
      <c r="J56" s="73" t="str">
        <f>IF(I56&gt;0,LOOKUP(I56,勘定科目!$B$2:$B$70,勘定科目!$C$2:$C$70),"")</f>
        <v/>
      </c>
    </row>
    <row r="57" spans="1:10" ht="24" customHeight="1" x14ac:dyDescent="0.2">
      <c r="A57" s="109"/>
      <c r="B57" s="41"/>
      <c r="C57" s="41"/>
      <c r="D57" s="42"/>
      <c r="E57" s="42"/>
      <c r="F57" s="44"/>
      <c r="G57" s="44"/>
      <c r="H57" s="67" t="str">
        <f t="shared" si="6"/>
        <v/>
      </c>
      <c r="I57" s="41"/>
      <c r="J57" s="73" t="str">
        <f>IF(I57&gt;0,LOOKUP(I57,勘定科目!$B$2:$B$70,勘定科目!$C$2:$C$70),"")</f>
        <v/>
      </c>
    </row>
    <row r="58" spans="1:10" ht="24" customHeight="1" x14ac:dyDescent="0.2">
      <c r="A58" s="109"/>
      <c r="B58" s="41"/>
      <c r="C58" s="41"/>
      <c r="D58" s="42"/>
      <c r="E58" s="42"/>
      <c r="F58" s="44"/>
      <c r="G58" s="44"/>
      <c r="H58" s="67" t="str">
        <f t="shared" si="6"/>
        <v/>
      </c>
      <c r="I58" s="41"/>
      <c r="J58" s="73" t="str">
        <f>IF(I58&gt;0,LOOKUP(I58,勘定科目!$B$2:$B$70,勘定科目!$C$2:$C$70),"")</f>
        <v/>
      </c>
    </row>
    <row r="59" spans="1:10" ht="24" customHeight="1" x14ac:dyDescent="0.2">
      <c r="A59" s="109"/>
      <c r="B59" s="41"/>
      <c r="C59" s="41"/>
      <c r="D59" s="42"/>
      <c r="E59" s="42"/>
      <c r="F59" s="44"/>
      <c r="G59" s="44"/>
      <c r="H59" s="67" t="str">
        <f t="shared" si="6"/>
        <v/>
      </c>
      <c r="I59" s="41"/>
      <c r="J59" s="73" t="str">
        <f>IF(I59&gt;0,LOOKUP(I59,勘定科目!$B$2:$B$70,勘定科目!$C$2:$C$70),"")</f>
        <v/>
      </c>
    </row>
    <row r="60" spans="1:10" ht="24" customHeight="1" x14ac:dyDescent="0.2">
      <c r="A60" s="109"/>
      <c r="B60" s="41"/>
      <c r="C60" s="41"/>
      <c r="D60" s="42"/>
      <c r="E60" s="42"/>
      <c r="F60" s="44"/>
      <c r="G60" s="44"/>
      <c r="H60" s="67" t="str">
        <f t="shared" si="6"/>
        <v/>
      </c>
      <c r="I60" s="41"/>
      <c r="J60" s="73" t="str">
        <f>IF(I60&gt;0,LOOKUP(I60,勘定科目!$B$2:$B$70,勘定科目!$C$2:$C$70),"")</f>
        <v/>
      </c>
    </row>
    <row r="61" spans="1:10" ht="24" customHeight="1" x14ac:dyDescent="0.2">
      <c r="A61" s="109"/>
      <c r="B61" s="41"/>
      <c r="C61" s="41"/>
      <c r="D61" s="42"/>
      <c r="E61" s="42"/>
      <c r="F61" s="44"/>
      <c r="G61" s="44"/>
      <c r="H61" s="67" t="str">
        <f t="shared" si="6"/>
        <v/>
      </c>
      <c r="I61" s="41"/>
      <c r="J61" s="73" t="str">
        <f>IF(I61&gt;0,LOOKUP(I61,勘定科目!$B$2:$B$70,勘定科目!$C$2:$C$70),"")</f>
        <v/>
      </c>
    </row>
    <row r="62" spans="1:10" ht="24" customHeight="1" x14ac:dyDescent="0.2">
      <c r="A62" s="109"/>
      <c r="B62" s="41"/>
      <c r="C62" s="41"/>
      <c r="D62" s="42"/>
      <c r="E62" s="42"/>
      <c r="F62" s="44"/>
      <c r="G62" s="44"/>
      <c r="H62" s="67" t="str">
        <f t="shared" si="6"/>
        <v/>
      </c>
      <c r="I62" s="41"/>
      <c r="J62" s="73" t="str">
        <f>IF(I62&gt;0,LOOKUP(I62,勘定科目!$B$2:$B$70,勘定科目!$C$2:$C$70),"")</f>
        <v/>
      </c>
    </row>
    <row r="63" spans="1:10" ht="24" customHeight="1" x14ac:dyDescent="0.2">
      <c r="A63" s="109"/>
      <c r="B63" s="41"/>
      <c r="C63" s="41"/>
      <c r="D63" s="42"/>
      <c r="E63" s="42"/>
      <c r="F63" s="44"/>
      <c r="G63" s="44"/>
      <c r="H63" s="67" t="str">
        <f t="shared" si="6"/>
        <v/>
      </c>
      <c r="I63" s="41"/>
      <c r="J63" s="73" t="str">
        <f>IF(I63&gt;0,LOOKUP(I63,勘定科目!$B$2:$B$70,勘定科目!$C$2:$C$70),"")</f>
        <v/>
      </c>
    </row>
    <row r="64" spans="1:10" ht="24" customHeight="1" x14ac:dyDescent="0.2">
      <c r="A64" s="109"/>
      <c r="B64" s="41"/>
      <c r="C64" s="41"/>
      <c r="D64" s="42"/>
      <c r="E64" s="42"/>
      <c r="F64" s="44"/>
      <c r="G64" s="44"/>
      <c r="H64" s="67" t="str">
        <f t="shared" si="6"/>
        <v/>
      </c>
      <c r="I64" s="41"/>
      <c r="J64" s="73" t="str">
        <f>IF(I64&gt;0,LOOKUP(I64,勘定科目!$B$2:$B$70,勘定科目!$C$2:$C$70),"")</f>
        <v/>
      </c>
    </row>
    <row r="65" spans="1:10" ht="24" customHeight="1" x14ac:dyDescent="0.2">
      <c r="A65" s="109"/>
      <c r="B65" s="41"/>
      <c r="C65" s="41"/>
      <c r="D65" s="42"/>
      <c r="E65" s="42"/>
      <c r="F65" s="44"/>
      <c r="G65" s="44"/>
      <c r="H65" s="67" t="str">
        <f t="shared" si="6"/>
        <v/>
      </c>
      <c r="I65" s="41"/>
      <c r="J65" s="73" t="str">
        <f>IF(I65&gt;0,LOOKUP(I65,勘定科目!$B$2:$B$70,勘定科目!$C$2:$C$70),"")</f>
        <v/>
      </c>
    </row>
    <row r="66" spans="1:10" ht="24" customHeight="1" x14ac:dyDescent="0.2">
      <c r="A66" s="109"/>
      <c r="B66" s="41"/>
      <c r="C66" s="41"/>
      <c r="D66" s="42"/>
      <c r="E66" s="42"/>
      <c r="F66" s="44"/>
      <c r="G66" s="44"/>
      <c r="H66" s="67" t="str">
        <f t="shared" si="6"/>
        <v/>
      </c>
      <c r="I66" s="41"/>
      <c r="J66" s="73" t="str">
        <f>IF(I66&gt;0,LOOKUP(I66,勘定科目!$B$2:$B$70,勘定科目!$C$2:$C$70),"")</f>
        <v/>
      </c>
    </row>
    <row r="67" spans="1:10" ht="24" customHeight="1" x14ac:dyDescent="0.2">
      <c r="A67" s="109"/>
      <c r="B67" s="41"/>
      <c r="C67" s="41"/>
      <c r="D67" s="42"/>
      <c r="E67" s="42"/>
      <c r="F67" s="44"/>
      <c r="G67" s="44"/>
      <c r="H67" s="67" t="str">
        <f t="shared" si="6"/>
        <v/>
      </c>
      <c r="I67" s="41"/>
      <c r="J67" s="73" t="str">
        <f>IF(I67&gt;0,LOOKUP(I67,勘定科目!$B$2:$B$70,勘定科目!$C$2:$C$70),"")</f>
        <v/>
      </c>
    </row>
    <row r="68" spans="1:10" ht="24" customHeight="1" thickBot="1" x14ac:dyDescent="0.25">
      <c r="A68" s="110"/>
      <c r="B68" s="45"/>
      <c r="C68" s="45"/>
      <c r="D68" s="46"/>
      <c r="E68" s="46"/>
      <c r="F68" s="47"/>
      <c r="G68" s="47"/>
      <c r="H68" s="68" t="str">
        <f t="shared" si="6"/>
        <v/>
      </c>
      <c r="I68" s="45"/>
      <c r="J68" s="74" t="str">
        <f>IF(I68&gt;0,LOOKUP(I68,勘定科目!$B$2:$B$70,勘定科目!$C$2:$C$70),"")</f>
        <v/>
      </c>
    </row>
    <row r="69" spans="1:10" ht="24" customHeight="1" thickBot="1" x14ac:dyDescent="0.25">
      <c r="A69" s="99"/>
      <c r="B69" s="100"/>
      <c r="C69" s="100"/>
      <c r="D69" s="101"/>
      <c r="E69" s="48" t="s">
        <v>61</v>
      </c>
      <c r="F69" s="69">
        <f>SUM(F42:F68)</f>
        <v>0</v>
      </c>
      <c r="G69" s="69">
        <f>SUM(G42:G68)</f>
        <v>0</v>
      </c>
      <c r="H69" s="69">
        <f>F69-G69+H41</f>
        <v>9000</v>
      </c>
      <c r="I69" s="102"/>
      <c r="J69" s="103"/>
    </row>
  </sheetData>
  <mergeCells count="37">
    <mergeCell ref="A69:D69"/>
    <mergeCell ref="I69:J69"/>
    <mergeCell ref="G39:G40"/>
    <mergeCell ref="H39:H40"/>
    <mergeCell ref="I39:I40"/>
    <mergeCell ref="J39:J40"/>
    <mergeCell ref="A41:D41"/>
    <mergeCell ref="A42:A68"/>
    <mergeCell ref="F39:F40"/>
    <mergeCell ref="A35:D35"/>
    <mergeCell ref="A39:B39"/>
    <mergeCell ref="C39:C40"/>
    <mergeCell ref="D39:D40"/>
    <mergeCell ref="E39:E40"/>
    <mergeCell ref="C36:J36"/>
    <mergeCell ref="A7:D7"/>
    <mergeCell ref="K7:M7"/>
    <mergeCell ref="A8:A34"/>
    <mergeCell ref="K18:M18"/>
    <mergeCell ref="G5:G6"/>
    <mergeCell ref="H5:H6"/>
    <mergeCell ref="I5:I6"/>
    <mergeCell ref="J5:J6"/>
    <mergeCell ref="K5:M6"/>
    <mergeCell ref="A5:B5"/>
    <mergeCell ref="C5:C6"/>
    <mergeCell ref="D5:D6"/>
    <mergeCell ref="E5:E6"/>
    <mergeCell ref="F5:F6"/>
    <mergeCell ref="Q5:S6"/>
    <mergeCell ref="T5:V6"/>
    <mergeCell ref="N5:P6"/>
    <mergeCell ref="C1:J1"/>
    <mergeCell ref="K1:V1"/>
    <mergeCell ref="K2:V2"/>
    <mergeCell ref="B3:J3"/>
    <mergeCell ref="K3:V3"/>
  </mergeCells>
  <phoneticPr fontId="2"/>
  <dataValidations count="3">
    <dataValidation imeMode="halfAlpha" allowBlank="1" showInputMessage="1" showErrorMessage="1" sqref="F41:H69 F7:H35" xr:uid="{00000000-0002-0000-0400-000000000000}"/>
    <dataValidation allowBlank="1" showInputMessage="1" showErrorMessage="1" promptTitle="NO" prompt="INPUT" sqref="J7:J34 J41:J68" xr:uid="{00000000-0002-0000-0400-000001000000}"/>
    <dataValidation allowBlank="1" showInputMessage="1" showErrorMessage="1" promptTitle="NO" prompt="INPUT_x000a_" sqref="J38" xr:uid="{478EEBB1-6B52-4F71-B225-68E6B6B83408}"/>
  </dataValidations>
  <pageMargins left="0.23622047244094491" right="0.23622047244094491" top="0.74803149606299213" bottom="0.55118110236220474" header="0" footer="0"/>
  <pageSetup paperSize="9" orientation="portrait" horizontalDpi="1200" verticalDpi="12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69"/>
  <sheetViews>
    <sheetView view="pageLayout" topLeftCell="A8" zoomScaleNormal="100" workbookViewId="0">
      <selection activeCell="H41" sqref="H41"/>
    </sheetView>
  </sheetViews>
  <sheetFormatPr defaultColWidth="8.88671875" defaultRowHeight="13.2" x14ac:dyDescent="0.2"/>
  <cols>
    <col min="1" max="2" width="3.44140625" bestFit="1" customWidth="1"/>
    <col min="3" max="3" width="5.44140625" bestFit="1" customWidth="1"/>
    <col min="4" max="4" width="11.5546875" bestFit="1" customWidth="1"/>
    <col min="5" max="5" width="24.44140625" customWidth="1"/>
    <col min="6" max="8" width="11" customWidth="1"/>
    <col min="9" max="9" width="6.109375" customWidth="1"/>
    <col min="10" max="10" width="11.5546875" bestFit="1" customWidth="1"/>
    <col min="11" max="11" width="4.33203125" customWidth="1"/>
    <col min="12" max="13" width="9.109375" customWidth="1"/>
    <col min="14" max="14" width="4.33203125" customWidth="1"/>
    <col min="15" max="16" width="9.109375" customWidth="1"/>
    <col min="17" max="17" width="4.33203125" customWidth="1"/>
    <col min="18" max="18" width="11" customWidth="1"/>
    <col min="19" max="19" width="9.109375" customWidth="1"/>
    <col min="20" max="20" width="4.33203125" customWidth="1"/>
    <col min="21" max="21" width="13.109375" customWidth="1"/>
    <col min="22" max="22" width="9.109375" customWidth="1"/>
  </cols>
  <sheetData>
    <row r="1" spans="1:22" ht="21" x14ac:dyDescent="0.2">
      <c r="A1" s="11"/>
      <c r="B1" s="11"/>
      <c r="C1" s="98" t="s">
        <v>48</v>
      </c>
      <c r="D1" s="98"/>
      <c r="E1" s="98"/>
      <c r="F1" s="98"/>
      <c r="G1" s="98"/>
      <c r="H1" s="98"/>
      <c r="I1" s="98"/>
      <c r="J1" s="98"/>
      <c r="K1" s="134" t="s">
        <v>62</v>
      </c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</row>
    <row r="2" spans="1:22" ht="21" x14ac:dyDescent="0.2">
      <c r="A2" s="11"/>
      <c r="B2" s="11"/>
      <c r="C2" s="11"/>
      <c r="D2" s="12"/>
      <c r="E2" s="12"/>
      <c r="F2" s="12"/>
      <c r="G2" s="12"/>
      <c r="H2" s="12"/>
      <c r="I2" s="11"/>
      <c r="J2" s="11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</row>
    <row r="3" spans="1:22" x14ac:dyDescent="0.2">
      <c r="A3" s="11"/>
      <c r="B3" s="135" t="s">
        <v>88</v>
      </c>
      <c r="C3" s="135"/>
      <c r="D3" s="135"/>
      <c r="E3" s="135"/>
      <c r="F3" s="135"/>
      <c r="G3" s="135"/>
      <c r="H3" s="135"/>
      <c r="I3" s="135"/>
      <c r="J3" s="135"/>
      <c r="K3" s="135" t="s">
        <v>89</v>
      </c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</row>
    <row r="4" spans="1:22" ht="13.8" thickBot="1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</row>
    <row r="5" spans="1:22" ht="13.5" customHeight="1" x14ac:dyDescent="0.2">
      <c r="A5" s="117" t="s">
        <v>49</v>
      </c>
      <c r="B5" s="118"/>
      <c r="C5" s="119" t="s">
        <v>60</v>
      </c>
      <c r="D5" s="120" t="s">
        <v>50</v>
      </c>
      <c r="E5" s="120" t="s">
        <v>51</v>
      </c>
      <c r="F5" s="120" t="s">
        <v>52</v>
      </c>
      <c r="G5" s="120" t="s">
        <v>53</v>
      </c>
      <c r="H5" s="120" t="s">
        <v>54</v>
      </c>
      <c r="I5" s="104" t="s">
        <v>75</v>
      </c>
      <c r="J5" s="138" t="s">
        <v>56</v>
      </c>
      <c r="K5" s="126" t="s">
        <v>26</v>
      </c>
      <c r="L5" s="127"/>
      <c r="M5" s="127"/>
      <c r="N5" s="127" t="s">
        <v>35</v>
      </c>
      <c r="O5" s="127"/>
      <c r="P5" s="136"/>
      <c r="Q5" s="126" t="s">
        <v>34</v>
      </c>
      <c r="R5" s="127"/>
      <c r="S5" s="128"/>
      <c r="T5" s="132" t="s">
        <v>47</v>
      </c>
      <c r="U5" s="127"/>
      <c r="V5" s="128"/>
    </row>
    <row r="6" spans="1:22" ht="13.8" thickBot="1" x14ac:dyDescent="0.25">
      <c r="A6" s="36" t="s">
        <v>57</v>
      </c>
      <c r="B6" s="37" t="s">
        <v>58</v>
      </c>
      <c r="C6" s="114"/>
      <c r="D6" s="116"/>
      <c r="E6" s="116"/>
      <c r="F6" s="116"/>
      <c r="G6" s="116"/>
      <c r="H6" s="116"/>
      <c r="I6" s="105"/>
      <c r="J6" s="139"/>
      <c r="K6" s="129"/>
      <c r="L6" s="130"/>
      <c r="M6" s="130"/>
      <c r="N6" s="130"/>
      <c r="O6" s="130"/>
      <c r="P6" s="137"/>
      <c r="Q6" s="129"/>
      <c r="R6" s="130"/>
      <c r="S6" s="131"/>
      <c r="T6" s="133"/>
      <c r="U6" s="130"/>
      <c r="V6" s="131"/>
    </row>
    <row r="7" spans="1:22" ht="24" x14ac:dyDescent="0.2">
      <c r="A7" s="117"/>
      <c r="B7" s="121"/>
      <c r="C7" s="121"/>
      <c r="D7" s="118"/>
      <c r="E7" s="38" t="s">
        <v>59</v>
      </c>
      <c r="F7" s="39"/>
      <c r="G7" s="39"/>
      <c r="H7" s="66">
        <f>現金出納帳３月!H35</f>
        <v>15200</v>
      </c>
      <c r="I7" s="40"/>
      <c r="J7" s="61"/>
      <c r="K7" s="123" t="s">
        <v>63</v>
      </c>
      <c r="L7" s="124"/>
      <c r="M7" s="125"/>
      <c r="N7" s="13">
        <v>201</v>
      </c>
      <c r="O7" s="13" t="str">
        <f>IF(LOOKUP(N7,勘定科目!$B$2:$B$70,勘定科目!$C$2:$C$70)=0,"",LOOKUP(N7,勘定科目!$B$2:$B$70,勘定科目!$C$2:$C$70))</f>
        <v>売上</v>
      </c>
      <c r="P7" s="14">
        <f t="shared" ref="P7:P18" si="0">SUMIF($J$8:$J$34,O7,$F$8:$F$34)+SUMIF($J$42:$J$68,O7,$F$42:$F$68)</f>
        <v>0</v>
      </c>
      <c r="Q7" s="15">
        <v>301</v>
      </c>
      <c r="R7" s="13" t="str">
        <f>IF(LOOKUP(Q7,勘定科目!$B$2:$B$70,勘定科目!$C$2:$C$70)=0,"",LOOKUP(Q7,勘定科目!$B$2:$B$70,勘定科目!$C$2:$C$70))</f>
        <v>仕入</v>
      </c>
      <c r="S7" s="16">
        <f t="shared" ref="S7:S32" si="1">SUMIF($J$8:$J$34,R7,$G$8:$G$34)+SUMIF($J$42:$J$68,R7,$G$42:$G$68)</f>
        <v>0</v>
      </c>
      <c r="T7" s="17">
        <v>401</v>
      </c>
      <c r="U7" s="13" t="str">
        <f>IF(LOOKUP(T7,勘定科目!$B$2:$B$70,勘定科目!$C$2:$C$70)=0,"",LOOKUP(T7,勘定科目!$B$2:$B$70,勘定科目!$C$2:$C$70))</f>
        <v>租税公課</v>
      </c>
      <c r="V7" s="18">
        <f t="shared" ref="V7:V27" si="2">SUMIF($J$8:$J$34,U7,$G$8:$G$34)+SUMIF($J$42:$J$68,U7,$G$42:$G$68)</f>
        <v>0</v>
      </c>
    </row>
    <row r="8" spans="1:22" ht="24" customHeight="1" x14ac:dyDescent="0.2">
      <c r="A8" s="108">
        <v>4</v>
      </c>
      <c r="B8" s="41"/>
      <c r="C8" s="41"/>
      <c r="D8" s="42"/>
      <c r="E8" s="43"/>
      <c r="F8" s="44"/>
      <c r="G8" s="44"/>
      <c r="H8" s="67" t="str">
        <f t="shared" ref="H8:H34" si="3">IF(F8-G8&lt;&gt;0,H7+F8-G8,"")</f>
        <v/>
      </c>
      <c r="I8" s="41"/>
      <c r="J8" s="62" t="str">
        <f>IF(I8&gt;0,LOOKUP(I8,勘定科目!$B$2:$B$70,勘定科目!$C$2:$C$70),"")</f>
        <v/>
      </c>
      <c r="K8" s="19">
        <v>101</v>
      </c>
      <c r="L8" s="20" t="str">
        <f>IF(LOOKUP(K8,勘定科目!$B$2:$B$70,勘定科目!$C$2:$C$70)=0,"",LOOKUP(K8,勘定科目!$B$2:$B$70,勘定科目!$C$2:$C$70))</f>
        <v>現金</v>
      </c>
      <c r="M8" s="21">
        <f t="shared" ref="M8:M17" si="4">SUMIF($J$8:$J$34,L8,$F$8:$F$34)+SUMIF($J$42:$J$68,L8,$F$42:$F$68)</f>
        <v>0</v>
      </c>
      <c r="N8" s="20">
        <v>202</v>
      </c>
      <c r="O8" s="20" t="str">
        <f>IF(LOOKUP(N8,勘定科目!$B$2:$B$70,勘定科目!$C$2:$C$70)=0,"",LOOKUP(N8,勘定科目!$B$2:$B$70,勘定科目!$C$2:$C$70))</f>
        <v>売上２</v>
      </c>
      <c r="P8" s="22">
        <f t="shared" si="0"/>
        <v>0</v>
      </c>
      <c r="Q8" s="19">
        <v>302</v>
      </c>
      <c r="R8" s="20" t="str">
        <f>IF(LOOKUP(Q8,勘定科目!$B$2:$B$70,勘定科目!$C$2:$C$70)=0,"",LOOKUP(Q8,勘定科目!$B$2:$B$70,勘定科目!$C$2:$C$70))</f>
        <v>買掛金</v>
      </c>
      <c r="S8" s="23">
        <f t="shared" si="1"/>
        <v>0</v>
      </c>
      <c r="T8" s="24">
        <v>402</v>
      </c>
      <c r="U8" s="20" t="str">
        <f>IF(LOOKUP(T8,勘定科目!$B$2:$B$70,勘定科目!$C$2:$C$70)=0,"",LOOKUP(T8,勘定科目!$B$2:$B$70,勘定科目!$C$2:$C$70))</f>
        <v>種苗費</v>
      </c>
      <c r="V8" s="25">
        <f t="shared" si="2"/>
        <v>0</v>
      </c>
    </row>
    <row r="9" spans="1:22" ht="24" customHeight="1" x14ac:dyDescent="0.2">
      <c r="A9" s="109"/>
      <c r="B9" s="41"/>
      <c r="C9" s="41"/>
      <c r="D9" s="42"/>
      <c r="E9" s="42"/>
      <c r="F9" s="44"/>
      <c r="G9" s="44"/>
      <c r="H9" s="67" t="str">
        <f t="shared" si="3"/>
        <v/>
      </c>
      <c r="I9" s="41"/>
      <c r="J9" s="63" t="str">
        <f>IF(I9&gt;0,LOOKUP(I9,勘定科目!$B$2:$B$70,勘定科目!$C$2:$C$70),"")</f>
        <v/>
      </c>
      <c r="K9" s="19">
        <v>102</v>
      </c>
      <c r="L9" s="20" t="str">
        <f>IF(LOOKUP(K9,勘定科目!$B$2:$B$70,勘定科目!$C$2:$C$70)=0,"",LOOKUP(K9,勘定科目!$B$2:$B$70,勘定科目!$C$2:$C$70))</f>
        <v>当座預金</v>
      </c>
      <c r="M9" s="21">
        <f t="shared" si="4"/>
        <v>0</v>
      </c>
      <c r="N9" s="20">
        <v>203</v>
      </c>
      <c r="O9" s="20" t="str">
        <f>IF(LOOKUP(N9,勘定科目!$B$2:$B$70,勘定科目!$C$2:$C$70)=0,"",LOOKUP(N9,勘定科目!$B$2:$B$70,勘定科目!$C$2:$C$70))</f>
        <v>受取利息</v>
      </c>
      <c r="P9" s="22">
        <f t="shared" si="0"/>
        <v>0</v>
      </c>
      <c r="Q9" s="19">
        <v>303</v>
      </c>
      <c r="R9" s="20" t="str">
        <f>IF(LOOKUP(Q9,勘定科目!$B$2:$B$70,勘定科目!$C$2:$C$70)=0,"",LOOKUP(Q9,勘定科目!$B$2:$B$70,勘定科目!$C$2:$C$70))</f>
        <v>租税公課</v>
      </c>
      <c r="S9" s="23">
        <f t="shared" si="1"/>
        <v>0</v>
      </c>
      <c r="T9" s="24">
        <v>403</v>
      </c>
      <c r="U9" s="20" t="str">
        <f>IF(LOOKUP(T9,勘定科目!$B$2:$B$70,勘定科目!$C$2:$C$70)=0,"",LOOKUP(T9,勘定科目!$B$2:$B$70,勘定科目!$C$2:$C$70))</f>
        <v>素畜費</v>
      </c>
      <c r="V9" s="25">
        <f t="shared" si="2"/>
        <v>0</v>
      </c>
    </row>
    <row r="10" spans="1:22" ht="24" customHeight="1" x14ac:dyDescent="0.2">
      <c r="A10" s="109"/>
      <c r="B10" s="41"/>
      <c r="C10" s="41"/>
      <c r="D10" s="42"/>
      <c r="E10" s="42"/>
      <c r="F10" s="44"/>
      <c r="G10" s="44"/>
      <c r="H10" s="67" t="str">
        <f t="shared" si="3"/>
        <v/>
      </c>
      <c r="I10" s="41"/>
      <c r="J10" s="63" t="str">
        <f>IF(I10&gt;0,LOOKUP(I10,勘定科目!$B$2:$B$70,勘定科目!$C$2:$C$70),"")</f>
        <v/>
      </c>
      <c r="K10" s="19">
        <v>103</v>
      </c>
      <c r="L10" s="20" t="str">
        <f>IF(LOOKUP(K10,勘定科目!$B$2:$B$70,勘定科目!$C$2:$C$70)=0,"",LOOKUP(K10,勘定科目!$B$2:$B$70,勘定科目!$C$2:$C$70))</f>
        <v>普通預金</v>
      </c>
      <c r="M10" s="21">
        <f t="shared" si="4"/>
        <v>0</v>
      </c>
      <c r="N10" s="20">
        <v>204</v>
      </c>
      <c r="O10" s="20" t="str">
        <f>IF(LOOKUP(N10,勘定科目!$B$2:$B$70,勘定科目!$C$2:$C$70)=0,"",LOOKUP(N10,勘定科目!$B$2:$B$70,勘定科目!$C$2:$C$70))</f>
        <v>雑収入</v>
      </c>
      <c r="P10" s="22">
        <f t="shared" si="0"/>
        <v>0</v>
      </c>
      <c r="Q10" s="19">
        <v>304</v>
      </c>
      <c r="R10" s="20" t="str">
        <f>IF(LOOKUP(Q10,勘定科目!$B$2:$B$70,勘定科目!$C$2:$C$70)=0,"",LOOKUP(Q10,勘定科目!$B$2:$B$70,勘定科目!$C$2:$C$70))</f>
        <v>荷造運賃</v>
      </c>
      <c r="S10" s="23">
        <f t="shared" si="1"/>
        <v>0</v>
      </c>
      <c r="T10" s="24">
        <v>404</v>
      </c>
      <c r="U10" s="20" t="str">
        <f>IF(LOOKUP(T10,勘定科目!$B$2:$B$70,勘定科目!$C$2:$C$70)=0,"",LOOKUP(T10,勘定科目!$B$2:$B$70,勘定科目!$C$2:$C$70))</f>
        <v>飼料費</v>
      </c>
      <c r="V10" s="25">
        <f t="shared" si="2"/>
        <v>0</v>
      </c>
    </row>
    <row r="11" spans="1:22" ht="24" customHeight="1" x14ac:dyDescent="0.2">
      <c r="A11" s="109"/>
      <c r="B11" s="41"/>
      <c r="C11" s="41"/>
      <c r="D11" s="42"/>
      <c r="E11" s="42"/>
      <c r="F11" s="44"/>
      <c r="G11" s="44"/>
      <c r="H11" s="67" t="str">
        <f t="shared" si="3"/>
        <v/>
      </c>
      <c r="I11" s="41"/>
      <c r="J11" s="63" t="str">
        <f>IF(I11&gt;0,LOOKUP(I11,勘定科目!$B$2:$B$70,勘定科目!$C$2:$C$70),"")</f>
        <v/>
      </c>
      <c r="K11" s="19">
        <v>104</v>
      </c>
      <c r="L11" s="20" t="str">
        <f>IF(LOOKUP(K11,勘定科目!$B$2:$B$70,勘定科目!$C$2:$C$70)=0,"",LOOKUP(K11,勘定科目!$B$2:$B$70,勘定科目!$C$2:$C$70))</f>
        <v>定期預金</v>
      </c>
      <c r="M11" s="21">
        <f t="shared" si="4"/>
        <v>0</v>
      </c>
      <c r="N11" s="20">
        <v>205</v>
      </c>
      <c r="O11" s="20" t="str">
        <f>IF(LOOKUP(N11,勘定科目!$B$2:$B$70,勘定科目!$C$2:$C$70)=0,"",LOOKUP(N11,勘定科目!$B$2:$B$70,勘定科目!$C$2:$C$70))</f>
        <v>仕入</v>
      </c>
      <c r="P11" s="22">
        <f t="shared" si="0"/>
        <v>0</v>
      </c>
      <c r="Q11" s="19">
        <v>305</v>
      </c>
      <c r="R11" s="20" t="str">
        <f>IF(LOOKUP(Q11,勘定科目!$B$2:$B$70,勘定科目!$C$2:$C$70)=0,"",LOOKUP(Q11,勘定科目!$B$2:$B$70,勘定科目!$C$2:$C$70))</f>
        <v>水道光熱費</v>
      </c>
      <c r="S11" s="23">
        <f t="shared" si="1"/>
        <v>0</v>
      </c>
      <c r="T11" s="24">
        <v>405</v>
      </c>
      <c r="U11" s="20" t="str">
        <f>IF(LOOKUP(T11,勘定科目!$B$2:$B$70,勘定科目!$C$2:$C$70)=0,"",LOOKUP(T11,勘定科目!$B$2:$B$70,勘定科目!$C$2:$C$70))</f>
        <v>農具費</v>
      </c>
      <c r="V11" s="25">
        <f t="shared" si="2"/>
        <v>0</v>
      </c>
    </row>
    <row r="12" spans="1:22" ht="24" customHeight="1" x14ac:dyDescent="0.2">
      <c r="A12" s="109"/>
      <c r="B12" s="41"/>
      <c r="C12" s="41"/>
      <c r="D12" s="42"/>
      <c r="E12" s="42"/>
      <c r="F12" s="44"/>
      <c r="G12" s="44"/>
      <c r="H12" s="67" t="str">
        <f t="shared" si="3"/>
        <v/>
      </c>
      <c r="I12" s="41"/>
      <c r="J12" s="63" t="str">
        <f>IF(I12&gt;0,LOOKUP(I12,勘定科目!$B$2:$B$70,勘定科目!$C$2:$C$70),"")</f>
        <v/>
      </c>
      <c r="K12" s="19">
        <v>105</v>
      </c>
      <c r="L12" s="20" t="str">
        <f>IF(LOOKUP(K12,勘定科目!$B$2:$B$70,勘定科目!$C$2:$C$70)=0,"",LOOKUP(K12,勘定科目!$B$2:$B$70,勘定科目!$C$2:$C$70))</f>
        <v>積立預金</v>
      </c>
      <c r="M12" s="21">
        <f t="shared" si="4"/>
        <v>0</v>
      </c>
      <c r="N12" s="20">
        <v>206</v>
      </c>
      <c r="O12" s="20" t="str">
        <f>IF(LOOKUP(N12,勘定科目!$B$2:$B$70,勘定科目!$C$2:$C$70)=0,"",LOOKUP(N12,勘定科目!$B$2:$B$70,勘定科目!$C$2:$C$70))</f>
        <v>売掛金</v>
      </c>
      <c r="P12" s="22">
        <f t="shared" si="0"/>
        <v>0</v>
      </c>
      <c r="Q12" s="19">
        <v>306</v>
      </c>
      <c r="R12" s="20" t="str">
        <f>IF(LOOKUP(Q12,勘定科目!$B$2:$B$70,勘定科目!$C$2:$C$70)=0,"",LOOKUP(Q12,勘定科目!$B$2:$B$70,勘定科目!$C$2:$C$70))</f>
        <v>旅費交通費</v>
      </c>
      <c r="S12" s="23">
        <f t="shared" si="1"/>
        <v>0</v>
      </c>
      <c r="T12" s="24">
        <v>406</v>
      </c>
      <c r="U12" s="20" t="str">
        <f>IF(LOOKUP(T12,勘定科目!$B$2:$B$70,勘定科目!$C$2:$C$70)=0,"",LOOKUP(T12,勘定科目!$B$2:$B$70,勘定科目!$C$2:$C$70))</f>
        <v>農薬衛生費</v>
      </c>
      <c r="V12" s="25">
        <f t="shared" si="2"/>
        <v>0</v>
      </c>
    </row>
    <row r="13" spans="1:22" ht="24" customHeight="1" x14ac:dyDescent="0.2">
      <c r="A13" s="109"/>
      <c r="B13" s="41"/>
      <c r="C13" s="41"/>
      <c r="D13" s="42"/>
      <c r="E13" s="42"/>
      <c r="F13" s="44"/>
      <c r="G13" s="44"/>
      <c r="H13" s="67" t="str">
        <f t="shared" si="3"/>
        <v/>
      </c>
      <c r="I13" s="41"/>
      <c r="J13" s="63" t="str">
        <f>IF(I13&gt;0,LOOKUP(I13,勘定科目!$B$2:$B$70,勘定科目!$C$2:$C$70),"")</f>
        <v/>
      </c>
      <c r="K13" s="19">
        <v>106</v>
      </c>
      <c r="L13" s="20" t="str">
        <f>IF(LOOKUP(K13,勘定科目!$B$2:$B$70,勘定科目!$C$2:$C$70)=0,"",LOOKUP(K13,勘定科目!$B$2:$B$70,勘定科目!$C$2:$C$70))</f>
        <v/>
      </c>
      <c r="M13" s="21">
        <f t="shared" si="4"/>
        <v>0</v>
      </c>
      <c r="N13" s="20">
        <v>207</v>
      </c>
      <c r="O13" s="20" t="str">
        <f>IF(LOOKUP(N13,勘定科目!$B$2:$B$70,勘定科目!$C$2:$C$70)=0,"",LOOKUP(N13,勘定科目!$B$2:$B$70,勘定科目!$C$2:$C$70))</f>
        <v>事業主借</v>
      </c>
      <c r="P13" s="22">
        <f t="shared" si="0"/>
        <v>0</v>
      </c>
      <c r="Q13" s="19">
        <v>307</v>
      </c>
      <c r="R13" s="20" t="str">
        <f>IF(LOOKUP(Q13,勘定科目!$B$2:$B$70,勘定科目!$C$2:$C$70)=0,"",LOOKUP(Q13,勘定科目!$B$2:$B$70,勘定科目!$C$2:$C$70))</f>
        <v>通信費</v>
      </c>
      <c r="S13" s="23">
        <f t="shared" si="1"/>
        <v>0</v>
      </c>
      <c r="T13" s="24">
        <v>407</v>
      </c>
      <c r="U13" s="20" t="str">
        <f>IF(LOOKUP(T13,勘定科目!$B$2:$B$70,勘定科目!$C$2:$C$70)=0,"",LOOKUP(T13,勘定科目!$B$2:$B$70,勘定科目!$C$2:$C$70))</f>
        <v>諸材料費</v>
      </c>
      <c r="V13" s="25">
        <f t="shared" si="2"/>
        <v>0</v>
      </c>
    </row>
    <row r="14" spans="1:22" ht="24" customHeight="1" x14ac:dyDescent="0.2">
      <c r="A14" s="109"/>
      <c r="B14" s="41"/>
      <c r="C14" s="41"/>
      <c r="D14" s="42"/>
      <c r="E14" s="42"/>
      <c r="F14" s="44"/>
      <c r="G14" s="44"/>
      <c r="H14" s="67" t="str">
        <f t="shared" si="3"/>
        <v/>
      </c>
      <c r="I14" s="41"/>
      <c r="J14" s="63" t="str">
        <f>IF(I14&gt;0,LOOKUP(I14,勘定科目!$B$2:$B$70,勘定科目!$C$2:$C$70),"")</f>
        <v/>
      </c>
      <c r="K14" s="19">
        <v>107</v>
      </c>
      <c r="L14" s="20" t="str">
        <f>IF(LOOKUP(K14,勘定科目!$B$2:$B$70,勘定科目!$C$2:$C$70)=0,"",LOOKUP(K14,勘定科目!$B$2:$B$70,勘定科目!$C$2:$C$70))</f>
        <v/>
      </c>
      <c r="M14" s="21">
        <f t="shared" si="4"/>
        <v>0</v>
      </c>
      <c r="N14" s="20">
        <v>208</v>
      </c>
      <c r="O14" s="20" t="str">
        <f>IF(LOOKUP(N14,勘定科目!$B$2:$B$70,勘定科目!$C$2:$C$70)=0,"",LOOKUP(N14,勘定科目!$B$2:$B$70,勘定科目!$C$2:$C$70))</f>
        <v>預金引出</v>
      </c>
      <c r="P14" s="22">
        <f t="shared" si="0"/>
        <v>0</v>
      </c>
      <c r="Q14" s="19">
        <v>308</v>
      </c>
      <c r="R14" s="20" t="str">
        <f>IF(LOOKUP(Q14,勘定科目!$B$2:$B$70,勘定科目!$C$2:$C$70)=0,"",LOOKUP(Q14,勘定科目!$B$2:$B$70,勘定科目!$C$2:$C$70))</f>
        <v>広告宣伝費</v>
      </c>
      <c r="S14" s="23">
        <f t="shared" si="1"/>
        <v>0</v>
      </c>
      <c r="T14" s="24">
        <v>408</v>
      </c>
      <c r="U14" s="20" t="str">
        <f>IF(LOOKUP(T14,勘定科目!$B$2:$B$70,勘定科目!$C$2:$C$70)=0,"",LOOKUP(T14,勘定科目!$B$2:$B$70,勘定科目!$C$2:$C$70))</f>
        <v>修繕費</v>
      </c>
      <c r="V14" s="25">
        <f t="shared" si="2"/>
        <v>0</v>
      </c>
    </row>
    <row r="15" spans="1:22" ht="24" customHeight="1" x14ac:dyDescent="0.2">
      <c r="A15" s="109"/>
      <c r="B15" s="41"/>
      <c r="C15" s="41"/>
      <c r="D15" s="42"/>
      <c r="E15" s="42"/>
      <c r="F15" s="44"/>
      <c r="G15" s="44"/>
      <c r="H15" s="67" t="str">
        <f t="shared" si="3"/>
        <v/>
      </c>
      <c r="I15" s="41"/>
      <c r="J15" s="63" t="str">
        <f>IF(I15&gt;0,LOOKUP(I15,勘定科目!$B$2:$B$70,勘定科目!$C$2:$C$70),"")</f>
        <v/>
      </c>
      <c r="K15" s="19">
        <v>108</v>
      </c>
      <c r="L15" s="20" t="str">
        <f>IF(LOOKUP(K15,勘定科目!$B$2:$B$70,勘定科目!$C$2:$C$70)=0,"",LOOKUP(K15,勘定科目!$B$2:$B$70,勘定科目!$C$2:$C$70))</f>
        <v/>
      </c>
      <c r="M15" s="21">
        <f t="shared" si="4"/>
        <v>0</v>
      </c>
      <c r="N15" s="20">
        <v>209</v>
      </c>
      <c r="O15" s="20" t="str">
        <f>IF(LOOKUP(N15,勘定科目!$B$2:$B$70,勘定科目!$C$2:$C$70)=0,"",LOOKUP(N15,勘定科目!$B$2:$B$70,勘定科目!$C$2:$C$70))</f>
        <v/>
      </c>
      <c r="P15" s="22">
        <f t="shared" si="0"/>
        <v>0</v>
      </c>
      <c r="Q15" s="19">
        <v>309</v>
      </c>
      <c r="R15" s="20" t="str">
        <f>IF(LOOKUP(Q15,勘定科目!$B$2:$B$70,勘定科目!$C$2:$C$70)=0,"",LOOKUP(Q15,勘定科目!$B$2:$B$70,勘定科目!$C$2:$C$70))</f>
        <v>接待交際費</v>
      </c>
      <c r="S15" s="23">
        <f t="shared" si="1"/>
        <v>0</v>
      </c>
      <c r="T15" s="24">
        <v>409</v>
      </c>
      <c r="U15" s="20" t="str">
        <f>IF(LOOKUP(T15,勘定科目!$B$2:$B$70,勘定科目!$C$2:$C$70)=0,"",LOOKUP(T15,勘定科目!$B$2:$B$70,勘定科目!$C$2:$C$70))</f>
        <v>動力光熱費</v>
      </c>
      <c r="V15" s="25">
        <f t="shared" si="2"/>
        <v>0</v>
      </c>
    </row>
    <row r="16" spans="1:22" ht="24" customHeight="1" x14ac:dyDescent="0.2">
      <c r="A16" s="109"/>
      <c r="B16" s="41"/>
      <c r="C16" s="41"/>
      <c r="D16" s="42"/>
      <c r="E16" s="42"/>
      <c r="F16" s="44"/>
      <c r="G16" s="44"/>
      <c r="H16" s="67" t="str">
        <f t="shared" si="3"/>
        <v/>
      </c>
      <c r="I16" s="41"/>
      <c r="J16" s="63" t="str">
        <f>IF(I16&gt;0,LOOKUP(I16,勘定科目!$B$2:$B$70,勘定科目!$C$2:$C$70),"")</f>
        <v/>
      </c>
      <c r="K16" s="19">
        <v>109</v>
      </c>
      <c r="L16" s="20" t="str">
        <f>IF(LOOKUP(K16,勘定科目!$B$2:$B$70,勘定科目!$C$2:$C$70)=0,"",LOOKUP(K16,勘定科目!$B$2:$B$70,勘定科目!$C$2:$C$70))</f>
        <v/>
      </c>
      <c r="M16" s="21">
        <f t="shared" si="4"/>
        <v>0</v>
      </c>
      <c r="N16" s="20">
        <v>210</v>
      </c>
      <c r="O16" s="20" t="str">
        <f>IF(LOOKUP(N16,勘定科目!$B$2:$B$70,勘定科目!$C$2:$C$70)=0,"",LOOKUP(N16,勘定科目!$B$2:$B$70,勘定科目!$C$2:$C$70))</f>
        <v/>
      </c>
      <c r="P16" s="22">
        <f t="shared" si="0"/>
        <v>0</v>
      </c>
      <c r="Q16" s="19">
        <v>310</v>
      </c>
      <c r="R16" s="20" t="str">
        <f>IF(LOOKUP(Q16,勘定科目!$B$2:$B$70,勘定科目!$C$2:$C$70)=0,"",LOOKUP(Q16,勘定科目!$B$2:$B$70,勘定科目!$C$2:$C$70))</f>
        <v>損害保険料</v>
      </c>
      <c r="S16" s="23">
        <f t="shared" si="1"/>
        <v>0</v>
      </c>
      <c r="T16" s="24">
        <v>410</v>
      </c>
      <c r="U16" s="20" t="str">
        <f>IF(LOOKUP(T16,勘定科目!$B$2:$B$70,勘定科目!$C$2:$C$70)=0,"",LOOKUP(T16,勘定科目!$B$2:$B$70,勘定科目!$C$2:$C$70))</f>
        <v>原材料仕入高</v>
      </c>
      <c r="V16" s="25">
        <f t="shared" si="2"/>
        <v>0</v>
      </c>
    </row>
    <row r="17" spans="1:22" ht="24" customHeight="1" thickBot="1" x14ac:dyDescent="0.25">
      <c r="A17" s="109"/>
      <c r="B17" s="41"/>
      <c r="C17" s="41"/>
      <c r="D17" s="42"/>
      <c r="E17" s="42"/>
      <c r="F17" s="44"/>
      <c r="G17" s="44"/>
      <c r="H17" s="67" t="str">
        <f t="shared" si="3"/>
        <v/>
      </c>
      <c r="I17" s="41"/>
      <c r="J17" s="63" t="str">
        <f>IF(I17&gt;0,LOOKUP(I17,勘定科目!$B$2:$B$70,勘定科目!$C$2:$C$70),"")</f>
        <v/>
      </c>
      <c r="K17" s="26">
        <v>110</v>
      </c>
      <c r="L17" s="27" t="str">
        <f>IF(LOOKUP(K17,勘定科目!$B$2:$B$70,勘定科目!$C$2:$C$70)=0,"",LOOKUP(K17,勘定科目!$B$2:$B$70,勘定科目!$C$2:$C$70))</f>
        <v/>
      </c>
      <c r="M17" s="28">
        <f t="shared" si="4"/>
        <v>0</v>
      </c>
      <c r="N17" s="20">
        <v>211</v>
      </c>
      <c r="O17" s="20" t="str">
        <f>IF(LOOKUP(N17,勘定科目!$B$2:$B$70,勘定科目!$C$2:$C$70)=0,"",LOOKUP(N17,勘定科目!$B$2:$B$70,勘定科目!$C$2:$C$70))</f>
        <v/>
      </c>
      <c r="P17" s="22">
        <f t="shared" si="0"/>
        <v>0</v>
      </c>
      <c r="Q17" s="19">
        <v>311</v>
      </c>
      <c r="R17" s="20" t="str">
        <f>IF(LOOKUP(Q17,勘定科目!$B$2:$B$70,勘定科目!$C$2:$C$70)=0,"",LOOKUP(Q17,勘定科目!$B$2:$B$70,勘定科目!$C$2:$C$70))</f>
        <v>修繕費</v>
      </c>
      <c r="S17" s="23">
        <f t="shared" si="1"/>
        <v>0</v>
      </c>
      <c r="T17" s="24">
        <v>411</v>
      </c>
      <c r="U17" s="20" t="str">
        <f>IF(LOOKUP(T17,勘定科目!$B$2:$B$70,勘定科目!$C$2:$C$70)=0,"",LOOKUP(T17,勘定科目!$B$2:$B$70,勘定科目!$C$2:$C$70))</f>
        <v>外注工賃</v>
      </c>
      <c r="V17" s="25">
        <f t="shared" si="2"/>
        <v>0</v>
      </c>
    </row>
    <row r="18" spans="1:22" ht="24" customHeight="1" x14ac:dyDescent="0.2">
      <c r="A18" s="109"/>
      <c r="B18" s="41"/>
      <c r="C18" s="41"/>
      <c r="D18" s="42"/>
      <c r="E18" s="42"/>
      <c r="F18" s="44"/>
      <c r="G18" s="44"/>
      <c r="H18" s="67" t="str">
        <f t="shared" si="3"/>
        <v/>
      </c>
      <c r="I18" s="41"/>
      <c r="J18" s="63" t="str">
        <f>IF(I18&gt;0,LOOKUP(I18,勘定科目!$B$2:$B$70,勘定科目!$C$2:$C$70),"")</f>
        <v/>
      </c>
      <c r="K18" s="123" t="s">
        <v>64</v>
      </c>
      <c r="L18" s="124"/>
      <c r="M18" s="125"/>
      <c r="N18" s="20">
        <v>212</v>
      </c>
      <c r="O18" s="20" t="str">
        <f>IF(LOOKUP(N18,勘定科目!$B$2:$B$70,勘定科目!$C$2:$C$70)=0,"",LOOKUP(N18,勘定科目!$B$2:$B$70,勘定科目!$C$2:$C$70))</f>
        <v/>
      </c>
      <c r="P18" s="22">
        <f t="shared" si="0"/>
        <v>0</v>
      </c>
      <c r="Q18" s="19">
        <v>312</v>
      </c>
      <c r="R18" s="20" t="str">
        <f>IF(LOOKUP(Q18,勘定科目!$B$2:$B$70,勘定科目!$C$2:$C$70)=0,"",LOOKUP(Q18,勘定科目!$B$2:$B$70,勘定科目!$C$2:$C$70))</f>
        <v>消耗品費</v>
      </c>
      <c r="S18" s="23">
        <f t="shared" si="1"/>
        <v>0</v>
      </c>
      <c r="T18" s="24">
        <v>412</v>
      </c>
      <c r="U18" s="20" t="str">
        <f>IF(LOOKUP(T18,勘定科目!$B$2:$B$70,勘定科目!$C$2:$C$70)=0,"",LOOKUP(T18,勘定科目!$B$2:$B$70,勘定科目!$C$2:$C$70))</f>
        <v>電力費</v>
      </c>
      <c r="V18" s="25">
        <f t="shared" si="2"/>
        <v>0</v>
      </c>
    </row>
    <row r="19" spans="1:22" ht="24" customHeight="1" x14ac:dyDescent="0.2">
      <c r="A19" s="109"/>
      <c r="B19" s="41"/>
      <c r="C19" s="41"/>
      <c r="D19" s="42"/>
      <c r="E19" s="42"/>
      <c r="F19" s="44"/>
      <c r="G19" s="44"/>
      <c r="H19" s="67" t="str">
        <f t="shared" si="3"/>
        <v/>
      </c>
      <c r="I19" s="41"/>
      <c r="J19" s="63" t="str">
        <f>IF(I19&gt;0,LOOKUP(I19,勘定科目!$B$2:$B$70,勘定科目!$C$2:$C$70),"")</f>
        <v/>
      </c>
      <c r="K19" s="19">
        <v>101</v>
      </c>
      <c r="L19" s="20" t="str">
        <f>IF(LOOKUP(K19,勘定科目!$B$2:$B$70,勘定科目!$C$2:$C$70)=0,"",LOOKUP(K19,勘定科目!$B$2:$B$70,勘定科目!$C$2:$C$70))</f>
        <v>現金</v>
      </c>
      <c r="M19" s="21">
        <f t="shared" ref="M19:M28" si="5">SUMIF($J$8:$J$34,L19,$G$8:$G$34)+SUMIF($J$42:$J$68,L19,$G$42:$G$68)</f>
        <v>0</v>
      </c>
      <c r="N19" s="20"/>
      <c r="O19" s="20"/>
      <c r="P19" s="22"/>
      <c r="Q19" s="19">
        <v>313</v>
      </c>
      <c r="R19" s="20" t="str">
        <f>IF(LOOKUP(Q19,勘定科目!$B$2:$B$70,勘定科目!$C$2:$C$70)=0,"",LOOKUP(Q19,勘定科目!$B$2:$B$70,勘定科目!$C$2:$C$70))</f>
        <v>減価償却費</v>
      </c>
      <c r="S19" s="23">
        <f t="shared" si="1"/>
        <v>0</v>
      </c>
      <c r="T19" s="24">
        <v>413</v>
      </c>
      <c r="U19" s="20" t="str">
        <f>IF(LOOKUP(T19,勘定科目!$B$2:$B$70,勘定科目!$C$2:$C$70)=0,"",LOOKUP(T19,勘定科目!$B$2:$B$70,勘定科目!$C$2:$C$70))</f>
        <v>水道光熱費</v>
      </c>
      <c r="V19" s="25">
        <f t="shared" si="2"/>
        <v>0</v>
      </c>
    </row>
    <row r="20" spans="1:22" ht="24" customHeight="1" x14ac:dyDescent="0.2">
      <c r="A20" s="109"/>
      <c r="B20" s="41"/>
      <c r="C20" s="41"/>
      <c r="D20" s="42"/>
      <c r="E20" s="42"/>
      <c r="F20" s="44"/>
      <c r="G20" s="44"/>
      <c r="H20" s="67" t="str">
        <f t="shared" si="3"/>
        <v/>
      </c>
      <c r="I20" s="41"/>
      <c r="J20" s="63" t="str">
        <f>IF(I20&gt;0,LOOKUP(I20,勘定科目!$B$2:$B$70,勘定科目!$C$2:$C$70),"")</f>
        <v/>
      </c>
      <c r="K20" s="19">
        <v>102</v>
      </c>
      <c r="L20" s="20" t="str">
        <f>IF(LOOKUP(K20,勘定科目!$B$2:$B$70,勘定科目!$C$2:$C$70)=0,"",LOOKUP(K20,勘定科目!$B$2:$B$70,勘定科目!$C$2:$C$70))</f>
        <v>当座預金</v>
      </c>
      <c r="M20" s="21">
        <f t="shared" si="5"/>
        <v>0</v>
      </c>
      <c r="N20" s="20"/>
      <c r="O20" s="20"/>
      <c r="P20" s="22"/>
      <c r="Q20" s="19">
        <v>314</v>
      </c>
      <c r="R20" s="20" t="str">
        <f>IF(LOOKUP(Q20,勘定科目!$B$2:$B$70,勘定科目!$C$2:$C$70)=0,"",LOOKUP(Q20,勘定科目!$B$2:$B$70,勘定科目!$C$2:$C$70))</f>
        <v>福利厚生費</v>
      </c>
      <c r="S20" s="23">
        <f t="shared" si="1"/>
        <v>0</v>
      </c>
      <c r="T20" s="24">
        <v>414</v>
      </c>
      <c r="U20" s="20" t="str">
        <f>IF(LOOKUP(T20,勘定科目!$B$2:$B$70,勘定科目!$C$2:$C$70)=0,"",LOOKUP(T20,勘定科目!$B$2:$B$70,勘定科目!$C$2:$C$70))</f>
        <v>修繕費</v>
      </c>
      <c r="V20" s="25">
        <f t="shared" si="2"/>
        <v>0</v>
      </c>
    </row>
    <row r="21" spans="1:22" ht="24" customHeight="1" x14ac:dyDescent="0.2">
      <c r="A21" s="109"/>
      <c r="B21" s="41"/>
      <c r="C21" s="41"/>
      <c r="D21" s="42"/>
      <c r="E21" s="42"/>
      <c r="F21" s="44"/>
      <c r="G21" s="44"/>
      <c r="H21" s="67" t="str">
        <f t="shared" si="3"/>
        <v/>
      </c>
      <c r="I21" s="41"/>
      <c r="J21" s="63" t="str">
        <f>IF(I21&gt;0,LOOKUP(I21,勘定科目!$B$2:$B$70,勘定科目!$C$2:$C$70),"")</f>
        <v/>
      </c>
      <c r="K21" s="19">
        <v>103</v>
      </c>
      <c r="L21" s="20" t="str">
        <f>IF(LOOKUP(K21,勘定科目!$B$2:$B$70,勘定科目!$C$2:$C$70)=0,"",LOOKUP(K21,勘定科目!$B$2:$B$70,勘定科目!$C$2:$C$70))</f>
        <v>普通預金</v>
      </c>
      <c r="M21" s="21">
        <f t="shared" si="5"/>
        <v>0</v>
      </c>
      <c r="N21" s="20"/>
      <c r="O21" s="20"/>
      <c r="P21" s="22"/>
      <c r="Q21" s="19">
        <v>315</v>
      </c>
      <c r="R21" s="20" t="str">
        <f>IF(LOOKUP(Q21,勘定科目!$B$2:$B$70,勘定科目!$C$2:$C$70)=0,"",LOOKUP(Q21,勘定科目!$B$2:$B$70,勘定科目!$C$2:$C$70))</f>
        <v>給料賃金</v>
      </c>
      <c r="S21" s="23">
        <f t="shared" si="1"/>
        <v>0</v>
      </c>
      <c r="T21" s="24">
        <v>415</v>
      </c>
      <c r="U21" s="20" t="str">
        <f>IF(LOOKUP(T21,勘定科目!$B$2:$B$70,勘定科目!$C$2:$C$70)=0,"",LOOKUP(T21,勘定科目!$B$2:$B$70,勘定科目!$C$2:$C$70))</f>
        <v>減価償却費</v>
      </c>
      <c r="V21" s="25">
        <f t="shared" si="2"/>
        <v>0</v>
      </c>
    </row>
    <row r="22" spans="1:22" ht="24" customHeight="1" x14ac:dyDescent="0.2">
      <c r="A22" s="109"/>
      <c r="B22" s="41"/>
      <c r="C22" s="41"/>
      <c r="D22" s="42"/>
      <c r="E22" s="42"/>
      <c r="F22" s="44"/>
      <c r="G22" s="44"/>
      <c r="H22" s="67" t="str">
        <f t="shared" si="3"/>
        <v/>
      </c>
      <c r="I22" s="41"/>
      <c r="J22" s="63" t="str">
        <f>IF(I22&gt;0,LOOKUP(I22,勘定科目!$B$2:$B$70,勘定科目!$C$2:$C$70),"")</f>
        <v/>
      </c>
      <c r="K22" s="19">
        <v>104</v>
      </c>
      <c r="L22" s="20" t="str">
        <f>IF(LOOKUP(K22,勘定科目!$B$2:$B$70,勘定科目!$C$2:$C$70)=0,"",LOOKUP(K22,勘定科目!$B$2:$B$70,勘定科目!$C$2:$C$70))</f>
        <v>定期預金</v>
      </c>
      <c r="M22" s="21">
        <f t="shared" si="5"/>
        <v>0</v>
      </c>
      <c r="N22" s="20"/>
      <c r="O22" s="20"/>
      <c r="P22" s="22"/>
      <c r="Q22" s="19">
        <v>316</v>
      </c>
      <c r="R22" s="20" t="str">
        <f>IF(LOOKUP(Q22,勘定科目!$B$2:$B$70,勘定科目!$C$2:$C$70)=0,"",LOOKUP(Q22,勘定科目!$B$2:$B$70,勘定科目!$C$2:$C$70))</f>
        <v>外注工賃</v>
      </c>
      <c r="S22" s="23">
        <f t="shared" si="1"/>
        <v>0</v>
      </c>
      <c r="T22" s="24">
        <v>416</v>
      </c>
      <c r="U22" s="20" t="str">
        <f>IF(LOOKUP(T22,勘定科目!$B$2:$B$70,勘定科目!$C$2:$C$70)=0,"",LOOKUP(T22,勘定科目!$B$2:$B$70,勘定科目!$C$2:$C$70))</f>
        <v/>
      </c>
      <c r="V22" s="25">
        <f t="shared" si="2"/>
        <v>0</v>
      </c>
    </row>
    <row r="23" spans="1:22" ht="24" customHeight="1" x14ac:dyDescent="0.2">
      <c r="A23" s="109"/>
      <c r="B23" s="41"/>
      <c r="C23" s="41"/>
      <c r="D23" s="42"/>
      <c r="E23" s="42"/>
      <c r="F23" s="44"/>
      <c r="G23" s="44"/>
      <c r="H23" s="67" t="str">
        <f t="shared" si="3"/>
        <v/>
      </c>
      <c r="I23" s="41"/>
      <c r="J23" s="63" t="str">
        <f>IF(I23&gt;0,LOOKUP(I23,勘定科目!$B$2:$B$70,勘定科目!$C$2:$C$70),"")</f>
        <v/>
      </c>
      <c r="K23" s="19">
        <v>105</v>
      </c>
      <c r="L23" s="20" t="str">
        <f>IF(LOOKUP(K23,勘定科目!$B$2:$B$70,勘定科目!$C$2:$C$70)=0,"",LOOKUP(K23,勘定科目!$B$2:$B$70,勘定科目!$C$2:$C$70))</f>
        <v>積立預金</v>
      </c>
      <c r="M23" s="21">
        <f t="shared" si="5"/>
        <v>0</v>
      </c>
      <c r="N23" s="20"/>
      <c r="O23" s="20"/>
      <c r="P23" s="22"/>
      <c r="Q23" s="19">
        <v>317</v>
      </c>
      <c r="R23" s="20" t="str">
        <f>IF(LOOKUP(Q23,勘定科目!$B$2:$B$70,勘定科目!$C$2:$C$70)=0,"",LOOKUP(Q23,勘定科目!$B$2:$B$70,勘定科目!$C$2:$C$70))</f>
        <v>利子割引料</v>
      </c>
      <c r="S23" s="23">
        <f t="shared" si="1"/>
        <v>0</v>
      </c>
      <c r="T23" s="24">
        <v>417</v>
      </c>
      <c r="U23" s="20" t="str">
        <f>IF(LOOKUP(T23,勘定科目!$B$2:$B$70,勘定科目!$C$2:$C$70)=0,"",LOOKUP(T23,勘定科目!$B$2:$B$70,勘定科目!$C$2:$C$70))</f>
        <v/>
      </c>
      <c r="V23" s="25">
        <f t="shared" si="2"/>
        <v>0</v>
      </c>
    </row>
    <row r="24" spans="1:22" ht="24" customHeight="1" x14ac:dyDescent="0.2">
      <c r="A24" s="109"/>
      <c r="B24" s="41"/>
      <c r="C24" s="41"/>
      <c r="D24" s="42"/>
      <c r="E24" s="42"/>
      <c r="F24" s="44"/>
      <c r="G24" s="44"/>
      <c r="H24" s="67" t="str">
        <f t="shared" si="3"/>
        <v/>
      </c>
      <c r="I24" s="41"/>
      <c r="J24" s="63" t="str">
        <f>IF(I24&gt;0,LOOKUP(I24,勘定科目!$B$2:$B$70,勘定科目!$C$2:$C$70),"")</f>
        <v/>
      </c>
      <c r="K24" s="19">
        <v>106</v>
      </c>
      <c r="L24" s="20" t="str">
        <f>IF(LOOKUP(K24,勘定科目!$B$2:$B$70,勘定科目!$C$2:$C$70)=0,"",LOOKUP(K24,勘定科目!$B$2:$B$70,勘定科目!$C$2:$C$70))</f>
        <v/>
      </c>
      <c r="M24" s="21">
        <f t="shared" si="5"/>
        <v>0</v>
      </c>
      <c r="N24" s="20"/>
      <c r="O24" s="20"/>
      <c r="P24" s="22"/>
      <c r="Q24" s="19">
        <v>318</v>
      </c>
      <c r="R24" s="20" t="str">
        <f>IF(LOOKUP(Q24,勘定科目!$B$2:$B$70,勘定科目!$C$2:$C$70)=0,"",LOOKUP(Q24,勘定科目!$B$2:$B$70,勘定科目!$C$2:$C$70))</f>
        <v>地代家賃</v>
      </c>
      <c r="S24" s="23">
        <f t="shared" si="1"/>
        <v>0</v>
      </c>
      <c r="T24" s="24">
        <v>418</v>
      </c>
      <c r="U24" s="20" t="str">
        <f>IF(LOOKUP(T24,勘定科目!$B$2:$B$70,勘定科目!$C$2:$C$70)=0,"",LOOKUP(T24,勘定科目!$B$2:$B$70,勘定科目!$C$2:$C$70))</f>
        <v/>
      </c>
      <c r="V24" s="25">
        <f t="shared" si="2"/>
        <v>0</v>
      </c>
    </row>
    <row r="25" spans="1:22" ht="24" customHeight="1" x14ac:dyDescent="0.2">
      <c r="A25" s="109"/>
      <c r="B25" s="41"/>
      <c r="C25" s="41"/>
      <c r="D25" s="42"/>
      <c r="E25" s="42"/>
      <c r="F25" s="44"/>
      <c r="G25" s="44"/>
      <c r="H25" s="67" t="str">
        <f t="shared" si="3"/>
        <v/>
      </c>
      <c r="I25" s="41"/>
      <c r="J25" s="63" t="str">
        <f>IF(I25&gt;0,LOOKUP(I25,勘定科目!$B$2:$B$70,勘定科目!$C$2:$C$70),"")</f>
        <v/>
      </c>
      <c r="K25" s="19">
        <v>107</v>
      </c>
      <c r="L25" s="20" t="str">
        <f>IF(LOOKUP(K25,勘定科目!$B$2:$B$70,勘定科目!$C$2:$C$70)=0,"",LOOKUP(K25,勘定科目!$B$2:$B$70,勘定科目!$C$2:$C$70))</f>
        <v/>
      </c>
      <c r="M25" s="21">
        <f t="shared" si="5"/>
        <v>0</v>
      </c>
      <c r="N25" s="20"/>
      <c r="O25" s="20"/>
      <c r="P25" s="22"/>
      <c r="Q25" s="19">
        <v>319</v>
      </c>
      <c r="R25" s="20" t="str">
        <f>IF(LOOKUP(Q25,勘定科目!$B$2:$B$70,勘定科目!$C$2:$C$70)=0,"",LOOKUP(Q25,勘定科目!$B$2:$B$70,勘定科目!$C$2:$C$70))</f>
        <v>貸倒金</v>
      </c>
      <c r="S25" s="23">
        <f t="shared" si="1"/>
        <v>0</v>
      </c>
      <c r="T25" s="24">
        <v>419</v>
      </c>
      <c r="U25" s="20" t="str">
        <f>IF(LOOKUP(T25,勘定科目!$B$2:$B$70,勘定科目!$C$2:$C$70)=0,"",LOOKUP(T25,勘定科目!$B$2:$B$70,勘定科目!$C$2:$C$70))</f>
        <v/>
      </c>
      <c r="V25" s="25">
        <f t="shared" si="2"/>
        <v>0</v>
      </c>
    </row>
    <row r="26" spans="1:22" ht="24" customHeight="1" x14ac:dyDescent="0.2">
      <c r="A26" s="109"/>
      <c r="B26" s="41"/>
      <c r="C26" s="41"/>
      <c r="D26" s="42"/>
      <c r="E26" s="42"/>
      <c r="F26" s="44"/>
      <c r="G26" s="44"/>
      <c r="H26" s="67" t="str">
        <f t="shared" si="3"/>
        <v/>
      </c>
      <c r="I26" s="41"/>
      <c r="J26" s="63" t="str">
        <f>IF(I26&gt;0,LOOKUP(I26,勘定科目!$B$2:$B$70,勘定科目!$C$2:$C$70),"")</f>
        <v/>
      </c>
      <c r="K26" s="19">
        <v>108</v>
      </c>
      <c r="L26" s="20" t="str">
        <f>IF(LOOKUP(K26,勘定科目!$B$2:$B$70,勘定科目!$C$2:$C$70)=0,"",LOOKUP(K26,勘定科目!$B$2:$B$70,勘定科目!$C$2:$C$70))</f>
        <v/>
      </c>
      <c r="M26" s="21">
        <f t="shared" si="5"/>
        <v>0</v>
      </c>
      <c r="N26" s="20"/>
      <c r="O26" s="20"/>
      <c r="P26" s="22"/>
      <c r="Q26" s="19">
        <v>320</v>
      </c>
      <c r="R26" s="20" t="str">
        <f>IF(LOOKUP(Q26,勘定科目!$B$2:$B$70,勘定科目!$C$2:$C$70)=0,"",LOOKUP(Q26,勘定科目!$B$2:$B$70,勘定科目!$C$2:$C$70))</f>
        <v>車両費</v>
      </c>
      <c r="S26" s="23">
        <f t="shared" si="1"/>
        <v>0</v>
      </c>
      <c r="T26" s="24">
        <v>420</v>
      </c>
      <c r="U26" s="20" t="str">
        <f>IF(LOOKUP(T26,勘定科目!$B$2:$B$70,勘定科目!$C$2:$C$70)=0,"",LOOKUP(T26,勘定科目!$B$2:$B$70,勘定科目!$C$2:$C$70))</f>
        <v/>
      </c>
      <c r="V26" s="25">
        <f t="shared" si="2"/>
        <v>0</v>
      </c>
    </row>
    <row r="27" spans="1:22" ht="24" customHeight="1" x14ac:dyDescent="0.2">
      <c r="A27" s="109"/>
      <c r="B27" s="41"/>
      <c r="C27" s="41"/>
      <c r="D27" s="42"/>
      <c r="E27" s="42"/>
      <c r="F27" s="44"/>
      <c r="G27" s="44"/>
      <c r="H27" s="67" t="str">
        <f t="shared" si="3"/>
        <v/>
      </c>
      <c r="I27" s="41"/>
      <c r="J27" s="63" t="str">
        <f>IF(I27&gt;0,LOOKUP(I27,勘定科目!$B$2:$B$70,勘定科目!$C$2:$C$70),"")</f>
        <v/>
      </c>
      <c r="K27" s="19">
        <v>109</v>
      </c>
      <c r="L27" s="20" t="str">
        <f>IF(LOOKUP(K27,勘定科目!$B$2:$B$70,勘定科目!$C$2:$C$70)=0,"",LOOKUP(K27,勘定科目!$B$2:$B$70,勘定科目!$C$2:$C$70))</f>
        <v/>
      </c>
      <c r="M27" s="21">
        <f t="shared" si="5"/>
        <v>0</v>
      </c>
      <c r="N27" s="20"/>
      <c r="O27" s="20"/>
      <c r="P27" s="22"/>
      <c r="Q27" s="19">
        <v>321</v>
      </c>
      <c r="R27" s="20" t="str">
        <f>IF(LOOKUP(Q27,勘定科目!$B$2:$B$70,勘定科目!$C$2:$C$70)=0,"",LOOKUP(Q27,勘定科目!$B$2:$B$70,勘定科目!$C$2:$C$70))</f>
        <v>雑費</v>
      </c>
      <c r="S27" s="23">
        <f t="shared" si="1"/>
        <v>0</v>
      </c>
      <c r="T27" s="24">
        <v>421</v>
      </c>
      <c r="U27" s="20" t="str">
        <f>IF(LOOKUP(T27,勘定科目!$B$2:$B$70,勘定科目!$C$2:$C$70)=0,"",LOOKUP(T27,勘定科目!$B$2:$B$70,勘定科目!$C$2:$C$70))</f>
        <v/>
      </c>
      <c r="V27" s="25">
        <f t="shared" si="2"/>
        <v>0</v>
      </c>
    </row>
    <row r="28" spans="1:22" ht="24" customHeight="1" x14ac:dyDescent="0.2">
      <c r="A28" s="109"/>
      <c r="B28" s="41"/>
      <c r="C28" s="41"/>
      <c r="D28" s="42"/>
      <c r="E28" s="42"/>
      <c r="F28" s="44"/>
      <c r="G28" s="44"/>
      <c r="H28" s="67" t="str">
        <f t="shared" si="3"/>
        <v/>
      </c>
      <c r="I28" s="41"/>
      <c r="J28" s="63" t="str">
        <f>IF(I28&gt;0,LOOKUP(I28,勘定科目!$B$2:$B$70,勘定科目!$C$2:$C$70),"")</f>
        <v/>
      </c>
      <c r="K28" s="19">
        <v>110</v>
      </c>
      <c r="L28" s="20" t="str">
        <f>IF(LOOKUP(K28,勘定科目!$B$2:$B$70,勘定科目!$C$2:$C$70)=0,"",LOOKUP(K28,勘定科目!$B$2:$B$70,勘定科目!$C$2:$C$70))</f>
        <v/>
      </c>
      <c r="M28" s="21">
        <f t="shared" si="5"/>
        <v>0</v>
      </c>
      <c r="N28" s="20"/>
      <c r="O28" s="20"/>
      <c r="P28" s="22"/>
      <c r="Q28" s="19">
        <v>322</v>
      </c>
      <c r="R28" s="20" t="str">
        <f>IF(LOOKUP(Q28,勘定科目!$B$2:$B$70,勘定科目!$C$2:$C$70)=0,"",LOOKUP(Q28,勘定科目!$B$2:$B$70,勘定科目!$C$2:$C$70))</f>
        <v>事業主貸</v>
      </c>
      <c r="S28" s="23">
        <f t="shared" si="1"/>
        <v>0</v>
      </c>
      <c r="T28" s="24"/>
      <c r="U28" s="20"/>
      <c r="V28" s="25"/>
    </row>
    <row r="29" spans="1:22" ht="24" customHeight="1" x14ac:dyDescent="0.2">
      <c r="A29" s="109"/>
      <c r="B29" s="41"/>
      <c r="C29" s="41"/>
      <c r="D29" s="42"/>
      <c r="E29" s="42"/>
      <c r="F29" s="44"/>
      <c r="G29" s="44"/>
      <c r="H29" s="67" t="str">
        <f t="shared" si="3"/>
        <v/>
      </c>
      <c r="I29" s="41"/>
      <c r="J29" s="63" t="str">
        <f>IF(I29&gt;0,LOOKUP(I29,勘定科目!$B$2:$B$70,勘定科目!$C$2:$C$70),"")</f>
        <v/>
      </c>
      <c r="K29" s="19"/>
      <c r="L29" s="20"/>
      <c r="M29" s="21"/>
      <c r="N29" s="20"/>
      <c r="O29" s="20"/>
      <c r="P29" s="22"/>
      <c r="Q29" s="19">
        <v>323</v>
      </c>
      <c r="R29" s="20" t="str">
        <f>IF(LOOKUP(Q29,勘定科目!$B$2:$B$70,勘定科目!$C$2:$C$70)=0,"",LOOKUP(Q29,勘定科目!$B$2:$B$70,勘定科目!$C$2:$C$70))</f>
        <v>リース料</v>
      </c>
      <c r="S29" s="23">
        <f t="shared" si="1"/>
        <v>0</v>
      </c>
      <c r="T29" s="24"/>
      <c r="U29" s="20"/>
      <c r="V29" s="25"/>
    </row>
    <row r="30" spans="1:22" ht="24" customHeight="1" x14ac:dyDescent="0.2">
      <c r="A30" s="109"/>
      <c r="B30" s="41"/>
      <c r="C30" s="41"/>
      <c r="D30" s="42"/>
      <c r="E30" s="42"/>
      <c r="F30" s="44"/>
      <c r="G30" s="44"/>
      <c r="H30" s="67" t="str">
        <f t="shared" si="3"/>
        <v/>
      </c>
      <c r="I30" s="41"/>
      <c r="J30" s="63" t="str">
        <f>IF(I30&gt;0,LOOKUP(I30,勘定科目!$B$2:$B$70,勘定科目!$C$2:$C$70),"")</f>
        <v/>
      </c>
      <c r="K30" s="19"/>
      <c r="L30" s="20"/>
      <c r="M30" s="21"/>
      <c r="N30" s="20"/>
      <c r="O30" s="20"/>
      <c r="P30" s="22"/>
      <c r="Q30" s="19">
        <v>324</v>
      </c>
      <c r="R30" s="20" t="str">
        <f>IF(LOOKUP(Q30,勘定科目!$B$2:$B$70,勘定科目!$C$2:$C$70)=0,"",LOOKUP(Q30,勘定科目!$B$2:$B$70,勘定科目!$C$2:$C$70))</f>
        <v>預金預入</v>
      </c>
      <c r="S30" s="23">
        <f t="shared" si="1"/>
        <v>0</v>
      </c>
      <c r="T30" s="24"/>
      <c r="U30" s="20"/>
      <c r="V30" s="25"/>
    </row>
    <row r="31" spans="1:22" ht="24" customHeight="1" x14ac:dyDescent="0.2">
      <c r="A31" s="109"/>
      <c r="B31" s="41"/>
      <c r="C31" s="41"/>
      <c r="D31" s="42"/>
      <c r="E31" s="42"/>
      <c r="F31" s="44"/>
      <c r="G31" s="44"/>
      <c r="H31" s="67" t="str">
        <f t="shared" si="3"/>
        <v/>
      </c>
      <c r="I31" s="41"/>
      <c r="J31" s="63" t="str">
        <f>IF(I31&gt;0,LOOKUP(I31,勘定科目!$B$2:$B$70,勘定科目!$C$2:$C$70),"")</f>
        <v/>
      </c>
      <c r="K31" s="19"/>
      <c r="L31" s="20"/>
      <c r="M31" s="21"/>
      <c r="N31" s="20"/>
      <c r="O31" s="20"/>
      <c r="P31" s="22"/>
      <c r="Q31" s="19">
        <v>325</v>
      </c>
      <c r="R31" s="20" t="str">
        <f>IF(LOOKUP(Q31,勘定科目!$B$2:$B$70,勘定科目!$C$2:$C$70)=0,"",LOOKUP(Q31,勘定科目!$B$2:$B$70,勘定科目!$C$2:$C$70))</f>
        <v/>
      </c>
      <c r="S31" s="23">
        <f t="shared" si="1"/>
        <v>0</v>
      </c>
      <c r="T31" s="24"/>
      <c r="U31" s="20"/>
      <c r="V31" s="25"/>
    </row>
    <row r="32" spans="1:22" ht="24" customHeight="1" x14ac:dyDescent="0.2">
      <c r="A32" s="109"/>
      <c r="B32" s="41"/>
      <c r="C32" s="41"/>
      <c r="D32" s="42"/>
      <c r="E32" s="42"/>
      <c r="F32" s="44"/>
      <c r="G32" s="44"/>
      <c r="H32" s="67" t="str">
        <f t="shared" si="3"/>
        <v/>
      </c>
      <c r="I32" s="41"/>
      <c r="J32" s="63" t="str">
        <f>IF(I32&gt;0,LOOKUP(I32,勘定科目!$B$2:$B$70,勘定科目!$C$2:$C$70),"")</f>
        <v/>
      </c>
      <c r="K32" s="19"/>
      <c r="L32" s="20"/>
      <c r="M32" s="21"/>
      <c r="N32" s="20"/>
      <c r="O32" s="20"/>
      <c r="P32" s="22"/>
      <c r="Q32" s="19">
        <v>326</v>
      </c>
      <c r="R32" s="20" t="str">
        <f>IF(LOOKUP(Q32,勘定科目!$B$2:$B$70,勘定科目!$C$2:$C$70)=0,"",LOOKUP(Q32,勘定科目!$B$2:$B$70,勘定科目!$C$2:$C$70))</f>
        <v/>
      </c>
      <c r="S32" s="23">
        <f t="shared" si="1"/>
        <v>0</v>
      </c>
      <c r="T32" s="24"/>
      <c r="U32" s="20"/>
      <c r="V32" s="25"/>
    </row>
    <row r="33" spans="1:22" ht="24" customHeight="1" x14ac:dyDescent="0.2">
      <c r="A33" s="109"/>
      <c r="B33" s="41"/>
      <c r="C33" s="41"/>
      <c r="D33" s="42"/>
      <c r="E33" s="42"/>
      <c r="F33" s="44"/>
      <c r="G33" s="44"/>
      <c r="H33" s="67" t="str">
        <f t="shared" si="3"/>
        <v/>
      </c>
      <c r="I33" s="41"/>
      <c r="J33" s="63" t="str">
        <f>IF(I33&gt;0,LOOKUP(I33,勘定科目!$B$2:$B$70,勘定科目!$C$2:$C$70),"")</f>
        <v/>
      </c>
      <c r="K33" s="19"/>
      <c r="L33" s="20"/>
      <c r="M33" s="20"/>
      <c r="N33" s="20"/>
      <c r="O33" s="20"/>
      <c r="P33" s="29"/>
      <c r="Q33" s="19"/>
      <c r="R33" s="20"/>
      <c r="S33" s="30"/>
      <c r="T33" s="24"/>
      <c r="U33" s="20"/>
      <c r="V33" s="31"/>
    </row>
    <row r="34" spans="1:22" ht="24" customHeight="1" thickBot="1" x14ac:dyDescent="0.25">
      <c r="A34" s="110"/>
      <c r="B34" s="45"/>
      <c r="C34" s="45"/>
      <c r="D34" s="46"/>
      <c r="E34" s="46"/>
      <c r="F34" s="47"/>
      <c r="G34" s="47"/>
      <c r="H34" s="68" t="str">
        <f t="shared" si="3"/>
        <v/>
      </c>
      <c r="I34" s="45"/>
      <c r="J34" s="64" t="str">
        <f>IF(I34&gt;0,LOOKUP(I34,勘定科目!$B$2:$B$70,勘定科目!$C$2:$C$70),"")</f>
        <v/>
      </c>
      <c r="K34" s="19"/>
      <c r="L34" s="20"/>
      <c r="M34" s="20"/>
      <c r="N34" s="20"/>
      <c r="O34" s="20"/>
      <c r="P34" s="29"/>
      <c r="Q34" s="19"/>
      <c r="R34" s="20"/>
      <c r="S34" s="30"/>
      <c r="T34" s="24"/>
      <c r="U34" s="20"/>
      <c r="V34" s="31"/>
    </row>
    <row r="35" spans="1:22" ht="24" customHeight="1" thickBot="1" x14ac:dyDescent="0.25">
      <c r="A35" s="99"/>
      <c r="B35" s="100"/>
      <c r="C35" s="100"/>
      <c r="D35" s="101"/>
      <c r="E35" s="48" t="s">
        <v>61</v>
      </c>
      <c r="F35" s="69">
        <f>SUM(F8:F34)</f>
        <v>0</v>
      </c>
      <c r="G35" s="69">
        <f>SUM(G8:G34)</f>
        <v>0</v>
      </c>
      <c r="H35" s="69">
        <f>F35-G35+H7</f>
        <v>15200</v>
      </c>
      <c r="I35" s="70"/>
      <c r="J35" s="65"/>
      <c r="K35" s="26"/>
      <c r="L35" s="27"/>
      <c r="M35" s="27"/>
      <c r="N35" s="27"/>
      <c r="O35" s="27"/>
      <c r="P35" s="32"/>
      <c r="Q35" s="26"/>
      <c r="R35" s="27"/>
      <c r="S35" s="33"/>
      <c r="T35" s="34"/>
      <c r="U35" s="27"/>
      <c r="V35" s="35"/>
    </row>
    <row r="36" spans="1:22" ht="24" customHeight="1" x14ac:dyDescent="0.2">
      <c r="A36" s="86"/>
      <c r="B36" s="86"/>
      <c r="C36" s="98" t="str">
        <f>現金出納帳２月!C36</f>
        <v>銀行勘定帳（○○○○銀行）</v>
      </c>
      <c r="D36" s="98"/>
      <c r="E36" s="98"/>
      <c r="F36" s="98"/>
      <c r="G36" s="98"/>
      <c r="H36" s="98"/>
      <c r="I36" s="98"/>
      <c r="J36" s="98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11"/>
    </row>
    <row r="37" spans="1:22" ht="13.2" customHeight="1" x14ac:dyDescent="0.2">
      <c r="A37" s="86"/>
      <c r="B37" s="86"/>
      <c r="C37" s="12"/>
      <c r="D37" s="12"/>
      <c r="E37" s="12"/>
      <c r="F37" s="12"/>
      <c r="G37" s="12"/>
      <c r="H37" s="12"/>
      <c r="I37" s="12"/>
      <c r="J37" s="12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11"/>
    </row>
    <row r="38" spans="1:22" ht="13.2" customHeight="1" thickBot="1" x14ac:dyDescent="0.25">
      <c r="A38" s="85"/>
      <c r="B38" s="85"/>
      <c r="C38" s="85"/>
      <c r="D38" s="85"/>
      <c r="E38" s="88"/>
      <c r="F38" s="89"/>
      <c r="G38" s="89"/>
      <c r="H38" s="89"/>
      <c r="I38" s="90"/>
      <c r="J38" s="90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11"/>
    </row>
    <row r="39" spans="1:22" ht="24" customHeight="1" x14ac:dyDescent="0.2">
      <c r="A39" s="117" t="s">
        <v>49</v>
      </c>
      <c r="B39" s="118"/>
      <c r="C39" s="119" t="s">
        <v>60</v>
      </c>
      <c r="D39" s="120" t="s">
        <v>50</v>
      </c>
      <c r="E39" s="120" t="s">
        <v>51</v>
      </c>
      <c r="F39" s="120" t="s">
        <v>52</v>
      </c>
      <c r="G39" s="120" t="s">
        <v>53</v>
      </c>
      <c r="H39" s="120" t="s">
        <v>54</v>
      </c>
      <c r="I39" s="119" t="s">
        <v>55</v>
      </c>
      <c r="J39" s="106" t="s">
        <v>56</v>
      </c>
    </row>
    <row r="40" spans="1:22" ht="24" customHeight="1" thickBot="1" x14ac:dyDescent="0.25">
      <c r="A40" s="36" t="s">
        <v>57</v>
      </c>
      <c r="B40" s="37" t="s">
        <v>58</v>
      </c>
      <c r="C40" s="114"/>
      <c r="D40" s="116"/>
      <c r="E40" s="116"/>
      <c r="F40" s="116"/>
      <c r="G40" s="116"/>
      <c r="H40" s="116"/>
      <c r="I40" s="114"/>
      <c r="J40" s="107"/>
    </row>
    <row r="41" spans="1:22" ht="24" customHeight="1" x14ac:dyDescent="0.2">
      <c r="A41" s="117"/>
      <c r="B41" s="121"/>
      <c r="C41" s="121"/>
      <c r="D41" s="118"/>
      <c r="E41" s="38" t="s">
        <v>59</v>
      </c>
      <c r="F41" s="39"/>
      <c r="G41" s="39"/>
      <c r="H41" s="66">
        <f>現金出納帳３月!H69</f>
        <v>9000</v>
      </c>
      <c r="I41" s="40"/>
      <c r="J41" s="71" t="str">
        <f>IF(I41&gt;0,LOOKUP(I41,勘定科目!$B$2:$B$70,勘定科目!$C$2:$C$70),"")</f>
        <v/>
      </c>
    </row>
    <row r="42" spans="1:22" ht="24" customHeight="1" x14ac:dyDescent="0.2">
      <c r="A42" s="108">
        <v>4</v>
      </c>
      <c r="B42" s="41"/>
      <c r="C42" s="41"/>
      <c r="D42" s="42"/>
      <c r="E42" s="43"/>
      <c r="F42" s="44"/>
      <c r="G42" s="44"/>
      <c r="H42" s="67" t="str">
        <f t="shared" ref="H42:H68" si="6">IF(F42-G42&lt;&gt;0,H41+F42-G42,"")</f>
        <v/>
      </c>
      <c r="I42" s="41"/>
      <c r="J42" s="72" t="str">
        <f>IF(I42&gt;0,LOOKUP(I42,勘定科目!$B$2:$B$70,勘定科目!$C$2:$C$70),"")</f>
        <v/>
      </c>
    </row>
    <row r="43" spans="1:22" ht="24" customHeight="1" x14ac:dyDescent="0.2">
      <c r="A43" s="109"/>
      <c r="B43" s="41"/>
      <c r="C43" s="41"/>
      <c r="D43" s="42"/>
      <c r="E43" s="42"/>
      <c r="F43" s="44"/>
      <c r="G43" s="44"/>
      <c r="H43" s="67" t="str">
        <f t="shared" si="6"/>
        <v/>
      </c>
      <c r="I43" s="41"/>
      <c r="J43" s="73" t="str">
        <f>IF(I43&gt;0,LOOKUP(I43,勘定科目!$B$2:$B$70,勘定科目!$C$2:$C$70),"")</f>
        <v/>
      </c>
    </row>
    <row r="44" spans="1:22" ht="24" customHeight="1" x14ac:dyDescent="0.2">
      <c r="A44" s="109"/>
      <c r="B44" s="41"/>
      <c r="C44" s="41"/>
      <c r="D44" s="42"/>
      <c r="E44" s="42"/>
      <c r="F44" s="44"/>
      <c r="G44" s="44"/>
      <c r="H44" s="67" t="str">
        <f t="shared" si="6"/>
        <v/>
      </c>
      <c r="I44" s="41"/>
      <c r="J44" s="73" t="str">
        <f>IF(I44&gt;0,LOOKUP(I44,勘定科目!$B$2:$B$70,勘定科目!$C$2:$C$70),"")</f>
        <v/>
      </c>
    </row>
    <row r="45" spans="1:22" ht="24" customHeight="1" x14ac:dyDescent="0.2">
      <c r="A45" s="109"/>
      <c r="B45" s="41"/>
      <c r="C45" s="41"/>
      <c r="D45" s="42"/>
      <c r="E45" s="42"/>
      <c r="F45" s="44"/>
      <c r="G45" s="44"/>
      <c r="H45" s="67" t="str">
        <f t="shared" si="6"/>
        <v/>
      </c>
      <c r="I45" s="41"/>
      <c r="J45" s="73" t="str">
        <f>IF(I45&gt;0,LOOKUP(I45,勘定科目!$B$2:$B$70,勘定科目!$C$2:$C$70),"")</f>
        <v/>
      </c>
    </row>
    <row r="46" spans="1:22" ht="24" customHeight="1" x14ac:dyDescent="0.2">
      <c r="A46" s="109"/>
      <c r="B46" s="41"/>
      <c r="C46" s="41"/>
      <c r="D46" s="42"/>
      <c r="E46" s="42"/>
      <c r="F46" s="44"/>
      <c r="G46" s="44"/>
      <c r="H46" s="67" t="str">
        <f t="shared" si="6"/>
        <v/>
      </c>
      <c r="I46" s="41"/>
      <c r="J46" s="73" t="str">
        <f>IF(I46&gt;0,LOOKUP(I46,勘定科目!$B$2:$B$70,勘定科目!$C$2:$C$70),"")</f>
        <v/>
      </c>
    </row>
    <row r="47" spans="1:22" ht="24" customHeight="1" x14ac:dyDescent="0.2">
      <c r="A47" s="109"/>
      <c r="B47" s="41"/>
      <c r="C47" s="41"/>
      <c r="D47" s="42"/>
      <c r="E47" s="42"/>
      <c r="F47" s="44"/>
      <c r="G47" s="44"/>
      <c r="H47" s="67" t="str">
        <f t="shared" si="6"/>
        <v/>
      </c>
      <c r="I47" s="41"/>
      <c r="J47" s="73" t="str">
        <f>IF(I47&gt;0,LOOKUP(I47,勘定科目!$B$2:$B$70,勘定科目!$C$2:$C$70),"")</f>
        <v/>
      </c>
    </row>
    <row r="48" spans="1:22" ht="24" customHeight="1" x14ac:dyDescent="0.2">
      <c r="A48" s="109"/>
      <c r="B48" s="41"/>
      <c r="C48" s="41"/>
      <c r="D48" s="42"/>
      <c r="E48" s="42"/>
      <c r="F48" s="44"/>
      <c r="G48" s="44"/>
      <c r="H48" s="67" t="str">
        <f t="shared" si="6"/>
        <v/>
      </c>
      <c r="I48" s="41"/>
      <c r="J48" s="73" t="str">
        <f>IF(I48&gt;0,LOOKUP(I48,勘定科目!$B$2:$B$70,勘定科目!$C$2:$C$70),"")</f>
        <v/>
      </c>
    </row>
    <row r="49" spans="1:10" ht="24" customHeight="1" x14ac:dyDescent="0.2">
      <c r="A49" s="109"/>
      <c r="B49" s="41"/>
      <c r="C49" s="41"/>
      <c r="D49" s="42"/>
      <c r="E49" s="42"/>
      <c r="F49" s="44"/>
      <c r="G49" s="44"/>
      <c r="H49" s="67" t="str">
        <f t="shared" si="6"/>
        <v/>
      </c>
      <c r="I49" s="41"/>
      <c r="J49" s="73" t="str">
        <f>IF(I49&gt;0,LOOKUP(I49,勘定科目!$B$2:$B$70,勘定科目!$C$2:$C$70),"")</f>
        <v/>
      </c>
    </row>
    <row r="50" spans="1:10" ht="24" customHeight="1" x14ac:dyDescent="0.2">
      <c r="A50" s="109"/>
      <c r="B50" s="41"/>
      <c r="C50" s="41"/>
      <c r="D50" s="42"/>
      <c r="E50" s="42"/>
      <c r="F50" s="44"/>
      <c r="G50" s="44"/>
      <c r="H50" s="67" t="str">
        <f t="shared" si="6"/>
        <v/>
      </c>
      <c r="I50" s="41"/>
      <c r="J50" s="73" t="str">
        <f>IF(I50&gt;0,LOOKUP(I50,勘定科目!$B$2:$B$70,勘定科目!$C$2:$C$70),"")</f>
        <v/>
      </c>
    </row>
    <row r="51" spans="1:10" ht="24" customHeight="1" x14ac:dyDescent="0.2">
      <c r="A51" s="109"/>
      <c r="B51" s="41"/>
      <c r="C51" s="41"/>
      <c r="D51" s="42"/>
      <c r="E51" s="42"/>
      <c r="F51" s="44"/>
      <c r="G51" s="44"/>
      <c r="H51" s="67" t="str">
        <f t="shared" si="6"/>
        <v/>
      </c>
      <c r="I51" s="41"/>
      <c r="J51" s="73" t="str">
        <f>IF(I51&gt;0,LOOKUP(I51,勘定科目!$B$2:$B$70,勘定科目!$C$2:$C$70),"")</f>
        <v/>
      </c>
    </row>
    <row r="52" spans="1:10" ht="24" customHeight="1" x14ac:dyDescent="0.2">
      <c r="A52" s="109"/>
      <c r="B52" s="41"/>
      <c r="C52" s="41"/>
      <c r="D52" s="42"/>
      <c r="E52" s="42"/>
      <c r="F52" s="44"/>
      <c r="G52" s="44"/>
      <c r="H52" s="67" t="str">
        <f t="shared" si="6"/>
        <v/>
      </c>
      <c r="I52" s="41"/>
      <c r="J52" s="73" t="str">
        <f>IF(I52&gt;0,LOOKUP(I52,勘定科目!$B$2:$B$70,勘定科目!$C$2:$C$70),"")</f>
        <v/>
      </c>
    </row>
    <row r="53" spans="1:10" ht="24" customHeight="1" x14ac:dyDescent="0.2">
      <c r="A53" s="109"/>
      <c r="B53" s="41"/>
      <c r="C53" s="41"/>
      <c r="D53" s="42"/>
      <c r="E53" s="42"/>
      <c r="F53" s="44"/>
      <c r="G53" s="44"/>
      <c r="H53" s="67" t="str">
        <f t="shared" si="6"/>
        <v/>
      </c>
      <c r="I53" s="41"/>
      <c r="J53" s="73" t="str">
        <f>IF(I53&gt;0,LOOKUP(I53,勘定科目!$B$2:$B$70,勘定科目!$C$2:$C$70),"")</f>
        <v/>
      </c>
    </row>
    <row r="54" spans="1:10" ht="24" customHeight="1" x14ac:dyDescent="0.2">
      <c r="A54" s="109"/>
      <c r="B54" s="41"/>
      <c r="C54" s="41"/>
      <c r="D54" s="42"/>
      <c r="E54" s="42"/>
      <c r="F54" s="44"/>
      <c r="G54" s="44"/>
      <c r="H54" s="67" t="str">
        <f t="shared" si="6"/>
        <v/>
      </c>
      <c r="I54" s="41"/>
      <c r="J54" s="73" t="str">
        <f>IF(I54&gt;0,LOOKUP(I54,勘定科目!$B$2:$B$70,勘定科目!$C$2:$C$70),"")</f>
        <v/>
      </c>
    </row>
    <row r="55" spans="1:10" ht="24" customHeight="1" x14ac:dyDescent="0.2">
      <c r="A55" s="109"/>
      <c r="B55" s="41"/>
      <c r="C55" s="41"/>
      <c r="D55" s="42"/>
      <c r="E55" s="42"/>
      <c r="F55" s="44"/>
      <c r="G55" s="44"/>
      <c r="H55" s="67" t="str">
        <f t="shared" si="6"/>
        <v/>
      </c>
      <c r="I55" s="41"/>
      <c r="J55" s="73" t="str">
        <f>IF(I55&gt;0,LOOKUP(I55,勘定科目!$B$2:$B$70,勘定科目!$C$2:$C$70),"")</f>
        <v/>
      </c>
    </row>
    <row r="56" spans="1:10" ht="24" customHeight="1" x14ac:dyDescent="0.2">
      <c r="A56" s="109"/>
      <c r="B56" s="41"/>
      <c r="C56" s="41"/>
      <c r="D56" s="42"/>
      <c r="E56" s="42"/>
      <c r="F56" s="44"/>
      <c r="G56" s="44"/>
      <c r="H56" s="67" t="str">
        <f t="shared" si="6"/>
        <v/>
      </c>
      <c r="I56" s="41"/>
      <c r="J56" s="73" t="str">
        <f>IF(I56&gt;0,LOOKUP(I56,勘定科目!$B$2:$B$70,勘定科目!$C$2:$C$70),"")</f>
        <v/>
      </c>
    </row>
    <row r="57" spans="1:10" ht="24" customHeight="1" x14ac:dyDescent="0.2">
      <c r="A57" s="109"/>
      <c r="B57" s="41"/>
      <c r="C57" s="41"/>
      <c r="D57" s="42"/>
      <c r="E57" s="42"/>
      <c r="F57" s="44"/>
      <c r="G57" s="44"/>
      <c r="H57" s="67" t="str">
        <f t="shared" si="6"/>
        <v/>
      </c>
      <c r="I57" s="41"/>
      <c r="J57" s="73" t="str">
        <f>IF(I57&gt;0,LOOKUP(I57,勘定科目!$B$2:$B$70,勘定科目!$C$2:$C$70),"")</f>
        <v/>
      </c>
    </row>
    <row r="58" spans="1:10" ht="24" customHeight="1" x14ac:dyDescent="0.2">
      <c r="A58" s="109"/>
      <c r="B58" s="41"/>
      <c r="C58" s="41"/>
      <c r="D58" s="42"/>
      <c r="E58" s="42"/>
      <c r="F58" s="44"/>
      <c r="G58" s="44"/>
      <c r="H58" s="67" t="str">
        <f t="shared" si="6"/>
        <v/>
      </c>
      <c r="I58" s="41"/>
      <c r="J58" s="73" t="str">
        <f>IF(I58&gt;0,LOOKUP(I58,勘定科目!$B$2:$B$70,勘定科目!$C$2:$C$70),"")</f>
        <v/>
      </c>
    </row>
    <row r="59" spans="1:10" ht="24" customHeight="1" x14ac:dyDescent="0.2">
      <c r="A59" s="109"/>
      <c r="B59" s="41"/>
      <c r="C59" s="41"/>
      <c r="D59" s="42"/>
      <c r="E59" s="42"/>
      <c r="F59" s="44"/>
      <c r="G59" s="44"/>
      <c r="H59" s="67" t="str">
        <f t="shared" si="6"/>
        <v/>
      </c>
      <c r="I59" s="41"/>
      <c r="J59" s="73" t="str">
        <f>IF(I59&gt;0,LOOKUP(I59,勘定科目!$B$2:$B$70,勘定科目!$C$2:$C$70),"")</f>
        <v/>
      </c>
    </row>
    <row r="60" spans="1:10" ht="24" customHeight="1" x14ac:dyDescent="0.2">
      <c r="A60" s="109"/>
      <c r="B60" s="41"/>
      <c r="C60" s="41"/>
      <c r="D60" s="42"/>
      <c r="E60" s="42"/>
      <c r="F60" s="44"/>
      <c r="G60" s="44"/>
      <c r="H60" s="67" t="str">
        <f t="shared" si="6"/>
        <v/>
      </c>
      <c r="I60" s="41"/>
      <c r="J60" s="73" t="str">
        <f>IF(I60&gt;0,LOOKUP(I60,勘定科目!$B$2:$B$70,勘定科目!$C$2:$C$70),"")</f>
        <v/>
      </c>
    </row>
    <row r="61" spans="1:10" ht="24" customHeight="1" x14ac:dyDescent="0.2">
      <c r="A61" s="109"/>
      <c r="B61" s="41"/>
      <c r="C61" s="41"/>
      <c r="D61" s="42"/>
      <c r="E61" s="42"/>
      <c r="F61" s="44"/>
      <c r="G61" s="44"/>
      <c r="H61" s="67" t="str">
        <f t="shared" si="6"/>
        <v/>
      </c>
      <c r="I61" s="41"/>
      <c r="J61" s="73" t="str">
        <f>IF(I61&gt;0,LOOKUP(I61,勘定科目!$B$2:$B$70,勘定科目!$C$2:$C$70),"")</f>
        <v/>
      </c>
    </row>
    <row r="62" spans="1:10" ht="24" customHeight="1" x14ac:dyDescent="0.2">
      <c r="A62" s="109"/>
      <c r="B62" s="41"/>
      <c r="C62" s="41"/>
      <c r="D62" s="42"/>
      <c r="E62" s="42"/>
      <c r="F62" s="44"/>
      <c r="G62" s="44"/>
      <c r="H62" s="67" t="str">
        <f t="shared" si="6"/>
        <v/>
      </c>
      <c r="I62" s="41"/>
      <c r="J62" s="73" t="str">
        <f>IF(I62&gt;0,LOOKUP(I62,勘定科目!$B$2:$B$70,勘定科目!$C$2:$C$70),"")</f>
        <v/>
      </c>
    </row>
    <row r="63" spans="1:10" ht="24" customHeight="1" x14ac:dyDescent="0.2">
      <c r="A63" s="109"/>
      <c r="B63" s="41"/>
      <c r="C63" s="41"/>
      <c r="D63" s="42"/>
      <c r="E63" s="42"/>
      <c r="F63" s="44"/>
      <c r="G63" s="44"/>
      <c r="H63" s="67" t="str">
        <f t="shared" si="6"/>
        <v/>
      </c>
      <c r="I63" s="41"/>
      <c r="J63" s="73" t="str">
        <f>IF(I63&gt;0,LOOKUP(I63,勘定科目!$B$2:$B$70,勘定科目!$C$2:$C$70),"")</f>
        <v/>
      </c>
    </row>
    <row r="64" spans="1:10" ht="24" customHeight="1" x14ac:dyDescent="0.2">
      <c r="A64" s="109"/>
      <c r="B64" s="41"/>
      <c r="C64" s="41"/>
      <c r="D64" s="42"/>
      <c r="E64" s="42"/>
      <c r="F64" s="44"/>
      <c r="G64" s="44"/>
      <c r="H64" s="67" t="str">
        <f t="shared" si="6"/>
        <v/>
      </c>
      <c r="I64" s="41"/>
      <c r="J64" s="73" t="str">
        <f>IF(I64&gt;0,LOOKUP(I64,勘定科目!$B$2:$B$70,勘定科目!$C$2:$C$70),"")</f>
        <v/>
      </c>
    </row>
    <row r="65" spans="1:10" ht="24" customHeight="1" x14ac:dyDescent="0.2">
      <c r="A65" s="109"/>
      <c r="B65" s="41"/>
      <c r="C65" s="41"/>
      <c r="D65" s="42"/>
      <c r="E65" s="42"/>
      <c r="F65" s="44"/>
      <c r="G65" s="44"/>
      <c r="H65" s="67" t="str">
        <f t="shared" si="6"/>
        <v/>
      </c>
      <c r="I65" s="41"/>
      <c r="J65" s="73" t="str">
        <f>IF(I65&gt;0,LOOKUP(I65,勘定科目!$B$2:$B$70,勘定科目!$C$2:$C$70),"")</f>
        <v/>
      </c>
    </row>
    <row r="66" spans="1:10" ht="24" customHeight="1" x14ac:dyDescent="0.2">
      <c r="A66" s="109"/>
      <c r="B66" s="41"/>
      <c r="C66" s="41"/>
      <c r="D66" s="42"/>
      <c r="E66" s="42"/>
      <c r="F66" s="44"/>
      <c r="G66" s="44"/>
      <c r="H66" s="67" t="str">
        <f t="shared" si="6"/>
        <v/>
      </c>
      <c r="I66" s="41"/>
      <c r="J66" s="73" t="str">
        <f>IF(I66&gt;0,LOOKUP(I66,勘定科目!$B$2:$B$70,勘定科目!$C$2:$C$70),"")</f>
        <v/>
      </c>
    </row>
    <row r="67" spans="1:10" ht="24" customHeight="1" x14ac:dyDescent="0.2">
      <c r="A67" s="109"/>
      <c r="B67" s="41"/>
      <c r="C67" s="41"/>
      <c r="D67" s="42"/>
      <c r="E67" s="42"/>
      <c r="F67" s="44"/>
      <c r="G67" s="44"/>
      <c r="H67" s="67" t="str">
        <f t="shared" si="6"/>
        <v/>
      </c>
      <c r="I67" s="41"/>
      <c r="J67" s="73" t="str">
        <f>IF(I67&gt;0,LOOKUP(I67,勘定科目!$B$2:$B$70,勘定科目!$C$2:$C$70),"")</f>
        <v/>
      </c>
    </row>
    <row r="68" spans="1:10" ht="24" customHeight="1" thickBot="1" x14ac:dyDescent="0.25">
      <c r="A68" s="110"/>
      <c r="B68" s="45"/>
      <c r="C68" s="45"/>
      <c r="D68" s="46"/>
      <c r="E68" s="46"/>
      <c r="F68" s="47"/>
      <c r="G68" s="47"/>
      <c r="H68" s="68" t="str">
        <f t="shared" si="6"/>
        <v/>
      </c>
      <c r="I68" s="45"/>
      <c r="J68" s="74" t="str">
        <f>IF(I68&gt;0,LOOKUP(I68,勘定科目!$B$2:$B$70,勘定科目!$C$2:$C$70),"")</f>
        <v/>
      </c>
    </row>
    <row r="69" spans="1:10" ht="24" customHeight="1" thickBot="1" x14ac:dyDescent="0.25">
      <c r="A69" s="99"/>
      <c r="B69" s="100"/>
      <c r="C69" s="100"/>
      <c r="D69" s="101"/>
      <c r="E69" s="48" t="s">
        <v>61</v>
      </c>
      <c r="F69" s="69">
        <f>SUM(F42:F68)</f>
        <v>0</v>
      </c>
      <c r="G69" s="69">
        <f>SUM(G42:G68)</f>
        <v>0</v>
      </c>
      <c r="H69" s="69">
        <f>F69-G69+H41</f>
        <v>9000</v>
      </c>
      <c r="I69" s="102"/>
      <c r="J69" s="103"/>
    </row>
  </sheetData>
  <mergeCells count="37">
    <mergeCell ref="A69:D69"/>
    <mergeCell ref="I69:J69"/>
    <mergeCell ref="G39:G40"/>
    <mergeCell ref="H39:H40"/>
    <mergeCell ref="I39:I40"/>
    <mergeCell ref="J39:J40"/>
    <mergeCell ref="A41:D41"/>
    <mergeCell ref="A42:A68"/>
    <mergeCell ref="F39:F40"/>
    <mergeCell ref="A35:D35"/>
    <mergeCell ref="A39:B39"/>
    <mergeCell ref="C39:C40"/>
    <mergeCell ref="D39:D40"/>
    <mergeCell ref="E39:E40"/>
    <mergeCell ref="C36:J36"/>
    <mergeCell ref="A7:D7"/>
    <mergeCell ref="K7:M7"/>
    <mergeCell ref="A8:A34"/>
    <mergeCell ref="K18:M18"/>
    <mergeCell ref="G5:G6"/>
    <mergeCell ref="H5:H6"/>
    <mergeCell ref="I5:I6"/>
    <mergeCell ref="J5:J6"/>
    <mergeCell ref="K5:M6"/>
    <mergeCell ref="A5:B5"/>
    <mergeCell ref="C5:C6"/>
    <mergeCell ref="D5:D6"/>
    <mergeCell ref="E5:E6"/>
    <mergeCell ref="F5:F6"/>
    <mergeCell ref="Q5:S6"/>
    <mergeCell ref="T5:V6"/>
    <mergeCell ref="N5:P6"/>
    <mergeCell ref="C1:J1"/>
    <mergeCell ref="K1:V1"/>
    <mergeCell ref="K2:V2"/>
    <mergeCell ref="B3:J3"/>
    <mergeCell ref="K3:V3"/>
  </mergeCells>
  <phoneticPr fontId="2"/>
  <dataValidations count="3">
    <dataValidation imeMode="halfAlpha" allowBlank="1" showInputMessage="1" showErrorMessage="1" sqref="I41:I68 F41:H69 F7:I35" xr:uid="{00000000-0002-0000-0500-000000000000}"/>
    <dataValidation allowBlank="1" showInputMessage="1" showErrorMessage="1" promptTitle="NO" prompt="INPUT" sqref="J41:J68 J7:J35" xr:uid="{00000000-0002-0000-0500-000001000000}"/>
    <dataValidation allowBlank="1" showInputMessage="1" showErrorMessage="1" promptTitle="NO" prompt="INPUT_x000a_" sqref="J38" xr:uid="{38420EC7-94EB-489A-8511-3C3734B64081}"/>
  </dataValidations>
  <pageMargins left="0.23622047244094491" right="0.23622047244094491" top="0.74803149606299213" bottom="0.55118110236220474" header="0" footer="0"/>
  <pageSetup paperSize="9" orientation="portrait" horizontalDpi="1200" verticalDpi="120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69"/>
  <sheetViews>
    <sheetView view="pageLayout" topLeftCell="A34" zoomScaleNormal="100" workbookViewId="0">
      <selection activeCell="A36" sqref="A36:J38"/>
    </sheetView>
  </sheetViews>
  <sheetFormatPr defaultColWidth="8.88671875" defaultRowHeight="13.2" x14ac:dyDescent="0.2"/>
  <cols>
    <col min="1" max="2" width="3.44140625" bestFit="1" customWidth="1"/>
    <col min="3" max="3" width="5.44140625" bestFit="1" customWidth="1"/>
    <col min="4" max="4" width="11.5546875" bestFit="1" customWidth="1"/>
    <col min="5" max="5" width="24.44140625" customWidth="1"/>
    <col min="6" max="8" width="11" customWidth="1"/>
    <col min="9" max="9" width="6.109375" customWidth="1"/>
    <col min="10" max="10" width="11.5546875" bestFit="1" customWidth="1"/>
    <col min="11" max="11" width="4.33203125" customWidth="1"/>
    <col min="12" max="13" width="9.109375" customWidth="1"/>
    <col min="14" max="14" width="4.33203125" customWidth="1"/>
    <col min="15" max="16" width="9.109375" customWidth="1"/>
    <col min="17" max="17" width="4.33203125" customWidth="1"/>
    <col min="18" max="18" width="11" customWidth="1"/>
    <col min="19" max="19" width="9.109375" customWidth="1"/>
    <col min="20" max="20" width="4.33203125" customWidth="1"/>
    <col min="21" max="21" width="13.109375" customWidth="1"/>
    <col min="22" max="22" width="9.109375" customWidth="1"/>
  </cols>
  <sheetData>
    <row r="1" spans="1:22" ht="21" x14ac:dyDescent="0.2">
      <c r="A1" s="11"/>
      <c r="B1" s="11"/>
      <c r="C1" s="98" t="s">
        <v>48</v>
      </c>
      <c r="D1" s="98"/>
      <c r="E1" s="98"/>
      <c r="F1" s="98"/>
      <c r="G1" s="98"/>
      <c r="H1" s="98"/>
      <c r="I1" s="98"/>
      <c r="J1" s="98"/>
      <c r="K1" s="134" t="s">
        <v>62</v>
      </c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</row>
    <row r="2" spans="1:22" ht="21" x14ac:dyDescent="0.2">
      <c r="A2" s="11"/>
      <c r="B2" s="11"/>
      <c r="C2" s="11"/>
      <c r="D2" s="12"/>
      <c r="E2" s="12"/>
      <c r="F2" s="12"/>
      <c r="G2" s="12"/>
      <c r="H2" s="12"/>
      <c r="I2" s="11"/>
      <c r="J2" s="11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</row>
    <row r="3" spans="1:22" x14ac:dyDescent="0.2">
      <c r="A3" s="11"/>
      <c r="B3" s="135" t="s">
        <v>90</v>
      </c>
      <c r="C3" s="135"/>
      <c r="D3" s="135"/>
      <c r="E3" s="135"/>
      <c r="F3" s="135"/>
      <c r="G3" s="135"/>
      <c r="H3" s="135"/>
      <c r="I3" s="135"/>
      <c r="J3" s="135"/>
      <c r="K3" s="135" t="s">
        <v>91</v>
      </c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</row>
    <row r="4" spans="1:22" ht="13.8" thickBot="1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</row>
    <row r="5" spans="1:22" ht="13.5" customHeight="1" x14ac:dyDescent="0.2">
      <c r="A5" s="117" t="s">
        <v>49</v>
      </c>
      <c r="B5" s="118"/>
      <c r="C5" s="119" t="s">
        <v>60</v>
      </c>
      <c r="D5" s="120" t="s">
        <v>50</v>
      </c>
      <c r="E5" s="120" t="s">
        <v>51</v>
      </c>
      <c r="F5" s="120" t="s">
        <v>52</v>
      </c>
      <c r="G5" s="120" t="s">
        <v>53</v>
      </c>
      <c r="H5" s="120" t="s">
        <v>54</v>
      </c>
      <c r="I5" s="104" t="s">
        <v>65</v>
      </c>
      <c r="J5" s="138" t="s">
        <v>56</v>
      </c>
      <c r="K5" s="126" t="s">
        <v>26</v>
      </c>
      <c r="L5" s="127"/>
      <c r="M5" s="127"/>
      <c r="N5" s="127" t="s">
        <v>35</v>
      </c>
      <c r="O5" s="127"/>
      <c r="P5" s="136"/>
      <c r="Q5" s="126" t="s">
        <v>34</v>
      </c>
      <c r="R5" s="127"/>
      <c r="S5" s="128"/>
      <c r="T5" s="132" t="s">
        <v>47</v>
      </c>
      <c r="U5" s="127"/>
      <c r="V5" s="128"/>
    </row>
    <row r="6" spans="1:22" ht="13.8" thickBot="1" x14ac:dyDescent="0.25">
      <c r="A6" s="36" t="s">
        <v>57</v>
      </c>
      <c r="B6" s="37" t="s">
        <v>58</v>
      </c>
      <c r="C6" s="114"/>
      <c r="D6" s="116"/>
      <c r="E6" s="116"/>
      <c r="F6" s="116"/>
      <c r="G6" s="116"/>
      <c r="H6" s="116"/>
      <c r="I6" s="105"/>
      <c r="J6" s="139"/>
      <c r="K6" s="129"/>
      <c r="L6" s="130"/>
      <c r="M6" s="130"/>
      <c r="N6" s="130"/>
      <c r="O6" s="130"/>
      <c r="P6" s="137"/>
      <c r="Q6" s="129"/>
      <c r="R6" s="130"/>
      <c r="S6" s="131"/>
      <c r="T6" s="133"/>
      <c r="U6" s="130"/>
      <c r="V6" s="131"/>
    </row>
    <row r="7" spans="1:22" ht="24" x14ac:dyDescent="0.2">
      <c r="A7" s="117"/>
      <c r="B7" s="121"/>
      <c r="C7" s="121"/>
      <c r="D7" s="118"/>
      <c r="E7" s="38" t="s">
        <v>59</v>
      </c>
      <c r="F7" s="39"/>
      <c r="G7" s="39"/>
      <c r="H7" s="66">
        <f>現金出納帳４月!H35</f>
        <v>15200</v>
      </c>
      <c r="I7" s="40"/>
      <c r="J7" s="61"/>
      <c r="K7" s="123" t="s">
        <v>63</v>
      </c>
      <c r="L7" s="124"/>
      <c r="M7" s="125"/>
      <c r="N7" s="13">
        <v>201</v>
      </c>
      <c r="O7" s="13" t="str">
        <f>IF(LOOKUP(N7,勘定科目!$B$2:$B$70,勘定科目!$C$2:$C$70)=0,"",LOOKUP(N7,勘定科目!$B$2:$B$70,勘定科目!$C$2:$C$70))</f>
        <v>売上</v>
      </c>
      <c r="P7" s="14">
        <f t="shared" ref="P7:P18" si="0">SUMIF($J$8:$J$34,O7,$F$8:$F$34)+SUMIF($J$42:$J$68,O7,$F$42:$F$68)</f>
        <v>0</v>
      </c>
      <c r="Q7" s="15">
        <v>301</v>
      </c>
      <c r="R7" s="13" t="str">
        <f>IF(LOOKUP(Q7,勘定科目!$B$2:$B$70,勘定科目!$C$2:$C$70)=0,"",LOOKUP(Q7,勘定科目!$B$2:$B$70,勘定科目!$C$2:$C$70))</f>
        <v>仕入</v>
      </c>
      <c r="S7" s="16">
        <f t="shared" ref="S7:S32" si="1">SUMIF($J$8:$J$34,R7,$G$8:$G$34)+SUMIF($J$42:$J$68,R7,$G$42:$G$68)</f>
        <v>0</v>
      </c>
      <c r="T7" s="17">
        <v>401</v>
      </c>
      <c r="U7" s="13" t="str">
        <f>IF(LOOKUP(T7,勘定科目!$B$2:$B$70,勘定科目!$C$2:$C$70)=0,"",LOOKUP(T7,勘定科目!$B$2:$B$70,勘定科目!$C$2:$C$70))</f>
        <v>租税公課</v>
      </c>
      <c r="V7" s="18">
        <f t="shared" ref="V7:V27" si="2">SUMIF($J$8:$J$34,U7,$G$8:$G$34)+SUMIF($J$42:$J$68,U7,$G$42:$G$68)</f>
        <v>0</v>
      </c>
    </row>
    <row r="8" spans="1:22" ht="24" customHeight="1" x14ac:dyDescent="0.2">
      <c r="A8" s="108">
        <v>5</v>
      </c>
      <c r="B8" s="54"/>
      <c r="C8" s="41"/>
      <c r="D8" s="42"/>
      <c r="E8" s="43"/>
      <c r="F8" s="44"/>
      <c r="G8" s="44"/>
      <c r="H8" s="67" t="str">
        <f t="shared" ref="H8:H34" si="3">IF(F8-G8&lt;&gt;0,H7+F8-G8,"")</f>
        <v/>
      </c>
      <c r="I8" s="41"/>
      <c r="J8" s="62" t="str">
        <f>IF(I8&gt;0,LOOKUP(I8,勘定科目!$B$2:$B$70,勘定科目!$C$2:$C$70),"")</f>
        <v/>
      </c>
      <c r="K8" s="19">
        <v>101</v>
      </c>
      <c r="L8" s="20" t="str">
        <f>IF(LOOKUP(K8,勘定科目!$B$2:$B$70,勘定科目!$C$2:$C$70)=0,"",LOOKUP(K8,勘定科目!$B$2:$B$70,勘定科目!$C$2:$C$70))</f>
        <v>現金</v>
      </c>
      <c r="M8" s="21">
        <f t="shared" ref="M8:M17" si="4">SUMIF($J$8:$J$34,L8,$F$8:$F$34)+SUMIF($J$42:$J$68,L8,$F$42:$F$68)</f>
        <v>0</v>
      </c>
      <c r="N8" s="20">
        <v>202</v>
      </c>
      <c r="O8" s="20" t="str">
        <f>IF(LOOKUP(N8,勘定科目!$B$2:$B$70,勘定科目!$C$2:$C$70)=0,"",LOOKUP(N8,勘定科目!$B$2:$B$70,勘定科目!$C$2:$C$70))</f>
        <v>売上２</v>
      </c>
      <c r="P8" s="22">
        <f t="shared" si="0"/>
        <v>0</v>
      </c>
      <c r="Q8" s="19">
        <v>302</v>
      </c>
      <c r="R8" s="20" t="str">
        <f>IF(LOOKUP(Q8,勘定科目!$B$2:$B$70,勘定科目!$C$2:$C$70)=0,"",LOOKUP(Q8,勘定科目!$B$2:$B$70,勘定科目!$C$2:$C$70))</f>
        <v>買掛金</v>
      </c>
      <c r="S8" s="23">
        <f t="shared" si="1"/>
        <v>0</v>
      </c>
      <c r="T8" s="24">
        <v>402</v>
      </c>
      <c r="U8" s="20" t="str">
        <f>IF(LOOKUP(T8,勘定科目!$B$2:$B$70,勘定科目!$C$2:$C$70)=0,"",LOOKUP(T8,勘定科目!$B$2:$B$70,勘定科目!$C$2:$C$70))</f>
        <v>種苗費</v>
      </c>
      <c r="V8" s="25">
        <f t="shared" si="2"/>
        <v>0</v>
      </c>
    </row>
    <row r="9" spans="1:22" ht="24" customHeight="1" x14ac:dyDescent="0.2">
      <c r="A9" s="109"/>
      <c r="B9" s="54"/>
      <c r="C9" s="41"/>
      <c r="D9" s="42"/>
      <c r="E9" s="42"/>
      <c r="F9" s="44"/>
      <c r="G9" s="44"/>
      <c r="H9" s="67" t="str">
        <f t="shared" si="3"/>
        <v/>
      </c>
      <c r="I9" s="41"/>
      <c r="J9" s="63" t="str">
        <f>IF(I9&gt;0,LOOKUP(I9,勘定科目!$B$2:$B$70,勘定科目!$C$2:$C$70),"")</f>
        <v/>
      </c>
      <c r="K9" s="19">
        <v>102</v>
      </c>
      <c r="L9" s="20" t="str">
        <f>IF(LOOKUP(K9,勘定科目!$B$2:$B$70,勘定科目!$C$2:$C$70)=0,"",LOOKUP(K9,勘定科目!$B$2:$B$70,勘定科目!$C$2:$C$70))</f>
        <v>当座預金</v>
      </c>
      <c r="M9" s="21">
        <f t="shared" si="4"/>
        <v>0</v>
      </c>
      <c r="N9" s="20">
        <v>203</v>
      </c>
      <c r="O9" s="20" t="str">
        <f>IF(LOOKUP(N9,勘定科目!$B$2:$B$70,勘定科目!$C$2:$C$70)=0,"",LOOKUP(N9,勘定科目!$B$2:$B$70,勘定科目!$C$2:$C$70))</f>
        <v>受取利息</v>
      </c>
      <c r="P9" s="22">
        <f t="shared" si="0"/>
        <v>0</v>
      </c>
      <c r="Q9" s="19">
        <v>303</v>
      </c>
      <c r="R9" s="20" t="str">
        <f>IF(LOOKUP(Q9,勘定科目!$B$2:$B$70,勘定科目!$C$2:$C$70)=0,"",LOOKUP(Q9,勘定科目!$B$2:$B$70,勘定科目!$C$2:$C$70))</f>
        <v>租税公課</v>
      </c>
      <c r="S9" s="23">
        <f t="shared" si="1"/>
        <v>0</v>
      </c>
      <c r="T9" s="24">
        <v>403</v>
      </c>
      <c r="U9" s="20" t="str">
        <f>IF(LOOKUP(T9,勘定科目!$B$2:$B$70,勘定科目!$C$2:$C$70)=0,"",LOOKUP(T9,勘定科目!$B$2:$B$70,勘定科目!$C$2:$C$70))</f>
        <v>素畜費</v>
      </c>
      <c r="V9" s="25">
        <f t="shared" si="2"/>
        <v>0</v>
      </c>
    </row>
    <row r="10" spans="1:22" ht="24" customHeight="1" x14ac:dyDescent="0.2">
      <c r="A10" s="109"/>
      <c r="B10" s="54"/>
      <c r="C10" s="41"/>
      <c r="D10" s="42"/>
      <c r="E10" s="42"/>
      <c r="F10" s="44"/>
      <c r="G10" s="44"/>
      <c r="H10" s="67" t="str">
        <f t="shared" si="3"/>
        <v/>
      </c>
      <c r="I10" s="41"/>
      <c r="J10" s="63" t="str">
        <f>IF(I10&gt;0,LOOKUP(I10,勘定科目!$B$2:$B$70,勘定科目!$C$2:$C$70),"")</f>
        <v/>
      </c>
      <c r="K10" s="19">
        <v>103</v>
      </c>
      <c r="L10" s="20" t="str">
        <f>IF(LOOKUP(K10,勘定科目!$B$2:$B$70,勘定科目!$C$2:$C$70)=0,"",LOOKUP(K10,勘定科目!$B$2:$B$70,勘定科目!$C$2:$C$70))</f>
        <v>普通預金</v>
      </c>
      <c r="M10" s="21">
        <f t="shared" si="4"/>
        <v>0</v>
      </c>
      <c r="N10" s="20">
        <v>204</v>
      </c>
      <c r="O10" s="20" t="str">
        <f>IF(LOOKUP(N10,勘定科目!$B$2:$B$70,勘定科目!$C$2:$C$70)=0,"",LOOKUP(N10,勘定科目!$B$2:$B$70,勘定科目!$C$2:$C$70))</f>
        <v>雑収入</v>
      </c>
      <c r="P10" s="22">
        <f t="shared" si="0"/>
        <v>0</v>
      </c>
      <c r="Q10" s="19">
        <v>304</v>
      </c>
      <c r="R10" s="20" t="str">
        <f>IF(LOOKUP(Q10,勘定科目!$B$2:$B$70,勘定科目!$C$2:$C$70)=0,"",LOOKUP(Q10,勘定科目!$B$2:$B$70,勘定科目!$C$2:$C$70))</f>
        <v>荷造運賃</v>
      </c>
      <c r="S10" s="23">
        <f t="shared" si="1"/>
        <v>0</v>
      </c>
      <c r="T10" s="24">
        <v>404</v>
      </c>
      <c r="U10" s="20" t="str">
        <f>IF(LOOKUP(T10,勘定科目!$B$2:$B$70,勘定科目!$C$2:$C$70)=0,"",LOOKUP(T10,勘定科目!$B$2:$B$70,勘定科目!$C$2:$C$70))</f>
        <v>飼料費</v>
      </c>
      <c r="V10" s="25">
        <f t="shared" si="2"/>
        <v>0</v>
      </c>
    </row>
    <row r="11" spans="1:22" ht="24" customHeight="1" x14ac:dyDescent="0.2">
      <c r="A11" s="109"/>
      <c r="B11" s="54"/>
      <c r="C11" s="41"/>
      <c r="D11" s="42"/>
      <c r="E11" s="42"/>
      <c r="F11" s="44"/>
      <c r="G11" s="44"/>
      <c r="H11" s="67" t="str">
        <f t="shared" si="3"/>
        <v/>
      </c>
      <c r="I11" s="41"/>
      <c r="J11" s="63" t="str">
        <f>IF(I11&gt;0,LOOKUP(I11,勘定科目!$B$2:$B$70,勘定科目!$C$2:$C$70),"")</f>
        <v/>
      </c>
      <c r="K11" s="19">
        <v>104</v>
      </c>
      <c r="L11" s="20" t="str">
        <f>IF(LOOKUP(K11,勘定科目!$B$2:$B$70,勘定科目!$C$2:$C$70)=0,"",LOOKUP(K11,勘定科目!$B$2:$B$70,勘定科目!$C$2:$C$70))</f>
        <v>定期預金</v>
      </c>
      <c r="M11" s="21">
        <f t="shared" si="4"/>
        <v>0</v>
      </c>
      <c r="N11" s="20">
        <v>205</v>
      </c>
      <c r="O11" s="20" t="str">
        <f>IF(LOOKUP(N11,勘定科目!$B$2:$B$70,勘定科目!$C$2:$C$70)=0,"",LOOKUP(N11,勘定科目!$B$2:$B$70,勘定科目!$C$2:$C$70))</f>
        <v>仕入</v>
      </c>
      <c r="P11" s="22">
        <f t="shared" si="0"/>
        <v>0</v>
      </c>
      <c r="Q11" s="19">
        <v>305</v>
      </c>
      <c r="R11" s="20" t="str">
        <f>IF(LOOKUP(Q11,勘定科目!$B$2:$B$70,勘定科目!$C$2:$C$70)=0,"",LOOKUP(Q11,勘定科目!$B$2:$B$70,勘定科目!$C$2:$C$70))</f>
        <v>水道光熱費</v>
      </c>
      <c r="S11" s="23">
        <f t="shared" si="1"/>
        <v>0</v>
      </c>
      <c r="T11" s="24">
        <v>405</v>
      </c>
      <c r="U11" s="20" t="str">
        <f>IF(LOOKUP(T11,勘定科目!$B$2:$B$70,勘定科目!$C$2:$C$70)=0,"",LOOKUP(T11,勘定科目!$B$2:$B$70,勘定科目!$C$2:$C$70))</f>
        <v>農具費</v>
      </c>
      <c r="V11" s="25">
        <f t="shared" si="2"/>
        <v>0</v>
      </c>
    </row>
    <row r="12" spans="1:22" ht="24" customHeight="1" x14ac:dyDescent="0.2">
      <c r="A12" s="109"/>
      <c r="B12" s="54"/>
      <c r="C12" s="41"/>
      <c r="D12" s="42"/>
      <c r="E12" s="42"/>
      <c r="F12" s="44"/>
      <c r="G12" s="44"/>
      <c r="H12" s="67" t="str">
        <f t="shared" si="3"/>
        <v/>
      </c>
      <c r="I12" s="41"/>
      <c r="J12" s="63" t="str">
        <f>IF(I12&gt;0,LOOKUP(I12,勘定科目!$B$2:$B$70,勘定科目!$C$2:$C$70),"")</f>
        <v/>
      </c>
      <c r="K12" s="19">
        <v>105</v>
      </c>
      <c r="L12" s="20" t="str">
        <f>IF(LOOKUP(K12,勘定科目!$B$2:$B$70,勘定科目!$C$2:$C$70)=0,"",LOOKUP(K12,勘定科目!$B$2:$B$70,勘定科目!$C$2:$C$70))</f>
        <v>積立預金</v>
      </c>
      <c r="M12" s="21">
        <f t="shared" si="4"/>
        <v>0</v>
      </c>
      <c r="N12" s="20">
        <v>206</v>
      </c>
      <c r="O12" s="20" t="str">
        <f>IF(LOOKUP(N12,勘定科目!$B$2:$B$70,勘定科目!$C$2:$C$70)=0,"",LOOKUP(N12,勘定科目!$B$2:$B$70,勘定科目!$C$2:$C$70))</f>
        <v>売掛金</v>
      </c>
      <c r="P12" s="22">
        <f t="shared" si="0"/>
        <v>0</v>
      </c>
      <c r="Q12" s="19">
        <v>306</v>
      </c>
      <c r="R12" s="20" t="str">
        <f>IF(LOOKUP(Q12,勘定科目!$B$2:$B$70,勘定科目!$C$2:$C$70)=0,"",LOOKUP(Q12,勘定科目!$B$2:$B$70,勘定科目!$C$2:$C$70))</f>
        <v>旅費交通費</v>
      </c>
      <c r="S12" s="23">
        <f t="shared" si="1"/>
        <v>0</v>
      </c>
      <c r="T12" s="24">
        <v>406</v>
      </c>
      <c r="U12" s="20" t="str">
        <f>IF(LOOKUP(T12,勘定科目!$B$2:$B$70,勘定科目!$C$2:$C$70)=0,"",LOOKUP(T12,勘定科目!$B$2:$B$70,勘定科目!$C$2:$C$70))</f>
        <v>農薬衛生費</v>
      </c>
      <c r="V12" s="25">
        <f t="shared" si="2"/>
        <v>0</v>
      </c>
    </row>
    <row r="13" spans="1:22" ht="24" customHeight="1" x14ac:dyDescent="0.2">
      <c r="A13" s="109"/>
      <c r="B13" s="54"/>
      <c r="C13" s="41"/>
      <c r="D13" s="42"/>
      <c r="E13" s="42"/>
      <c r="F13" s="44"/>
      <c r="G13" s="44"/>
      <c r="H13" s="67" t="str">
        <f t="shared" si="3"/>
        <v/>
      </c>
      <c r="I13" s="41"/>
      <c r="J13" s="63" t="str">
        <f>IF(I13&gt;0,LOOKUP(I13,勘定科目!$B$2:$B$70,勘定科目!$C$2:$C$70),"")</f>
        <v/>
      </c>
      <c r="K13" s="19">
        <v>106</v>
      </c>
      <c r="L13" s="20" t="str">
        <f>IF(LOOKUP(K13,勘定科目!$B$2:$B$70,勘定科目!$C$2:$C$70)=0,"",LOOKUP(K13,勘定科目!$B$2:$B$70,勘定科目!$C$2:$C$70))</f>
        <v/>
      </c>
      <c r="M13" s="21">
        <f t="shared" si="4"/>
        <v>0</v>
      </c>
      <c r="N13" s="20">
        <v>207</v>
      </c>
      <c r="O13" s="20" t="str">
        <f>IF(LOOKUP(N13,勘定科目!$B$2:$B$70,勘定科目!$C$2:$C$70)=0,"",LOOKUP(N13,勘定科目!$B$2:$B$70,勘定科目!$C$2:$C$70))</f>
        <v>事業主借</v>
      </c>
      <c r="P13" s="22">
        <f t="shared" si="0"/>
        <v>0</v>
      </c>
      <c r="Q13" s="19">
        <v>307</v>
      </c>
      <c r="R13" s="20" t="str">
        <f>IF(LOOKUP(Q13,勘定科目!$B$2:$B$70,勘定科目!$C$2:$C$70)=0,"",LOOKUP(Q13,勘定科目!$B$2:$B$70,勘定科目!$C$2:$C$70))</f>
        <v>通信費</v>
      </c>
      <c r="S13" s="23">
        <f t="shared" si="1"/>
        <v>0</v>
      </c>
      <c r="T13" s="24">
        <v>407</v>
      </c>
      <c r="U13" s="20" t="str">
        <f>IF(LOOKUP(T13,勘定科目!$B$2:$B$70,勘定科目!$C$2:$C$70)=0,"",LOOKUP(T13,勘定科目!$B$2:$B$70,勘定科目!$C$2:$C$70))</f>
        <v>諸材料費</v>
      </c>
      <c r="V13" s="25">
        <f t="shared" si="2"/>
        <v>0</v>
      </c>
    </row>
    <row r="14" spans="1:22" ht="24" customHeight="1" x14ac:dyDescent="0.2">
      <c r="A14" s="109"/>
      <c r="B14" s="54"/>
      <c r="C14" s="41"/>
      <c r="D14" s="42"/>
      <c r="E14" s="42"/>
      <c r="F14" s="44"/>
      <c r="G14" s="44"/>
      <c r="H14" s="67" t="str">
        <f t="shared" si="3"/>
        <v/>
      </c>
      <c r="I14" s="41"/>
      <c r="J14" s="63" t="str">
        <f>IF(I14&gt;0,LOOKUP(I14,勘定科目!$B$2:$B$70,勘定科目!$C$2:$C$70),"")</f>
        <v/>
      </c>
      <c r="K14" s="19">
        <v>107</v>
      </c>
      <c r="L14" s="20" t="str">
        <f>IF(LOOKUP(K14,勘定科目!$B$2:$B$70,勘定科目!$C$2:$C$70)=0,"",LOOKUP(K14,勘定科目!$B$2:$B$70,勘定科目!$C$2:$C$70))</f>
        <v/>
      </c>
      <c r="M14" s="21">
        <f t="shared" si="4"/>
        <v>0</v>
      </c>
      <c r="N14" s="20">
        <v>208</v>
      </c>
      <c r="O14" s="20" t="str">
        <f>IF(LOOKUP(N14,勘定科目!$B$2:$B$70,勘定科目!$C$2:$C$70)=0,"",LOOKUP(N14,勘定科目!$B$2:$B$70,勘定科目!$C$2:$C$70))</f>
        <v>預金引出</v>
      </c>
      <c r="P14" s="22">
        <f t="shared" si="0"/>
        <v>0</v>
      </c>
      <c r="Q14" s="19">
        <v>308</v>
      </c>
      <c r="R14" s="20" t="str">
        <f>IF(LOOKUP(Q14,勘定科目!$B$2:$B$70,勘定科目!$C$2:$C$70)=0,"",LOOKUP(Q14,勘定科目!$B$2:$B$70,勘定科目!$C$2:$C$70))</f>
        <v>広告宣伝費</v>
      </c>
      <c r="S14" s="23">
        <f t="shared" si="1"/>
        <v>0</v>
      </c>
      <c r="T14" s="24">
        <v>408</v>
      </c>
      <c r="U14" s="20" t="str">
        <f>IF(LOOKUP(T14,勘定科目!$B$2:$B$70,勘定科目!$C$2:$C$70)=0,"",LOOKUP(T14,勘定科目!$B$2:$B$70,勘定科目!$C$2:$C$70))</f>
        <v>修繕費</v>
      </c>
      <c r="V14" s="25">
        <f t="shared" si="2"/>
        <v>0</v>
      </c>
    </row>
    <row r="15" spans="1:22" ht="24" customHeight="1" x14ac:dyDescent="0.2">
      <c r="A15" s="109"/>
      <c r="B15" s="54"/>
      <c r="C15" s="41"/>
      <c r="D15" s="42"/>
      <c r="E15" s="42"/>
      <c r="F15" s="44"/>
      <c r="G15" s="44"/>
      <c r="H15" s="67" t="str">
        <f t="shared" si="3"/>
        <v/>
      </c>
      <c r="I15" s="41"/>
      <c r="J15" s="63" t="str">
        <f>IF(I15&gt;0,LOOKUP(I15,勘定科目!$B$2:$B$70,勘定科目!$C$2:$C$70),"")</f>
        <v/>
      </c>
      <c r="K15" s="19">
        <v>108</v>
      </c>
      <c r="L15" s="20" t="str">
        <f>IF(LOOKUP(K15,勘定科目!$B$2:$B$70,勘定科目!$C$2:$C$70)=0,"",LOOKUP(K15,勘定科目!$B$2:$B$70,勘定科目!$C$2:$C$70))</f>
        <v/>
      </c>
      <c r="M15" s="21">
        <f t="shared" si="4"/>
        <v>0</v>
      </c>
      <c r="N15" s="20">
        <v>209</v>
      </c>
      <c r="O15" s="20" t="str">
        <f>IF(LOOKUP(N15,勘定科目!$B$2:$B$70,勘定科目!$C$2:$C$70)=0,"",LOOKUP(N15,勘定科目!$B$2:$B$70,勘定科目!$C$2:$C$70))</f>
        <v/>
      </c>
      <c r="P15" s="22">
        <f t="shared" si="0"/>
        <v>0</v>
      </c>
      <c r="Q15" s="19">
        <v>309</v>
      </c>
      <c r="R15" s="20" t="str">
        <f>IF(LOOKUP(Q15,勘定科目!$B$2:$B$70,勘定科目!$C$2:$C$70)=0,"",LOOKUP(Q15,勘定科目!$B$2:$B$70,勘定科目!$C$2:$C$70))</f>
        <v>接待交際費</v>
      </c>
      <c r="S15" s="23">
        <f t="shared" si="1"/>
        <v>0</v>
      </c>
      <c r="T15" s="24">
        <v>409</v>
      </c>
      <c r="U15" s="20" t="str">
        <f>IF(LOOKUP(T15,勘定科目!$B$2:$B$70,勘定科目!$C$2:$C$70)=0,"",LOOKUP(T15,勘定科目!$B$2:$B$70,勘定科目!$C$2:$C$70))</f>
        <v>動力光熱費</v>
      </c>
      <c r="V15" s="25">
        <f t="shared" si="2"/>
        <v>0</v>
      </c>
    </row>
    <row r="16" spans="1:22" ht="24" customHeight="1" x14ac:dyDescent="0.2">
      <c r="A16" s="109"/>
      <c r="B16" s="54"/>
      <c r="C16" s="41"/>
      <c r="D16" s="42"/>
      <c r="E16" s="42"/>
      <c r="F16" s="44"/>
      <c r="G16" s="44"/>
      <c r="H16" s="67" t="str">
        <f t="shared" si="3"/>
        <v/>
      </c>
      <c r="I16" s="41"/>
      <c r="J16" s="63" t="str">
        <f>IF(I16&gt;0,LOOKUP(I16,勘定科目!$B$2:$B$70,勘定科目!$C$2:$C$70),"")</f>
        <v/>
      </c>
      <c r="K16" s="19">
        <v>109</v>
      </c>
      <c r="L16" s="20" t="str">
        <f>IF(LOOKUP(K16,勘定科目!$B$2:$B$70,勘定科目!$C$2:$C$70)=0,"",LOOKUP(K16,勘定科目!$B$2:$B$70,勘定科目!$C$2:$C$70))</f>
        <v/>
      </c>
      <c r="M16" s="21">
        <f t="shared" si="4"/>
        <v>0</v>
      </c>
      <c r="N16" s="20">
        <v>210</v>
      </c>
      <c r="O16" s="20" t="str">
        <f>IF(LOOKUP(N16,勘定科目!$B$2:$B$70,勘定科目!$C$2:$C$70)=0,"",LOOKUP(N16,勘定科目!$B$2:$B$70,勘定科目!$C$2:$C$70))</f>
        <v/>
      </c>
      <c r="P16" s="22">
        <f t="shared" si="0"/>
        <v>0</v>
      </c>
      <c r="Q16" s="19">
        <v>310</v>
      </c>
      <c r="R16" s="20" t="str">
        <f>IF(LOOKUP(Q16,勘定科目!$B$2:$B$70,勘定科目!$C$2:$C$70)=0,"",LOOKUP(Q16,勘定科目!$B$2:$B$70,勘定科目!$C$2:$C$70))</f>
        <v>損害保険料</v>
      </c>
      <c r="S16" s="23">
        <f t="shared" si="1"/>
        <v>0</v>
      </c>
      <c r="T16" s="24">
        <v>410</v>
      </c>
      <c r="U16" s="20" t="str">
        <f>IF(LOOKUP(T16,勘定科目!$B$2:$B$70,勘定科目!$C$2:$C$70)=0,"",LOOKUP(T16,勘定科目!$B$2:$B$70,勘定科目!$C$2:$C$70))</f>
        <v>原材料仕入高</v>
      </c>
      <c r="V16" s="25">
        <f t="shared" si="2"/>
        <v>0</v>
      </c>
    </row>
    <row r="17" spans="1:22" ht="24" customHeight="1" thickBot="1" x14ac:dyDescent="0.25">
      <c r="A17" s="109"/>
      <c r="B17" s="54"/>
      <c r="C17" s="41"/>
      <c r="D17" s="42"/>
      <c r="E17" s="42"/>
      <c r="F17" s="44"/>
      <c r="G17" s="44"/>
      <c r="H17" s="67" t="str">
        <f t="shared" si="3"/>
        <v/>
      </c>
      <c r="I17" s="41"/>
      <c r="J17" s="63" t="str">
        <f>IF(I17&gt;0,LOOKUP(I17,勘定科目!$B$2:$B$70,勘定科目!$C$2:$C$70),"")</f>
        <v/>
      </c>
      <c r="K17" s="26">
        <v>110</v>
      </c>
      <c r="L17" s="27" t="str">
        <f>IF(LOOKUP(K17,勘定科目!$B$2:$B$70,勘定科目!$C$2:$C$70)=0,"",LOOKUP(K17,勘定科目!$B$2:$B$70,勘定科目!$C$2:$C$70))</f>
        <v/>
      </c>
      <c r="M17" s="28">
        <f t="shared" si="4"/>
        <v>0</v>
      </c>
      <c r="N17" s="20">
        <v>211</v>
      </c>
      <c r="O17" s="20" t="str">
        <f>IF(LOOKUP(N17,勘定科目!$B$2:$B$70,勘定科目!$C$2:$C$70)=0,"",LOOKUP(N17,勘定科目!$B$2:$B$70,勘定科目!$C$2:$C$70))</f>
        <v/>
      </c>
      <c r="P17" s="22">
        <f t="shared" si="0"/>
        <v>0</v>
      </c>
      <c r="Q17" s="19">
        <v>311</v>
      </c>
      <c r="R17" s="20" t="str">
        <f>IF(LOOKUP(Q17,勘定科目!$B$2:$B$70,勘定科目!$C$2:$C$70)=0,"",LOOKUP(Q17,勘定科目!$B$2:$B$70,勘定科目!$C$2:$C$70))</f>
        <v>修繕費</v>
      </c>
      <c r="S17" s="23">
        <f t="shared" si="1"/>
        <v>0</v>
      </c>
      <c r="T17" s="24">
        <v>411</v>
      </c>
      <c r="U17" s="20" t="str">
        <f>IF(LOOKUP(T17,勘定科目!$B$2:$B$70,勘定科目!$C$2:$C$70)=0,"",LOOKUP(T17,勘定科目!$B$2:$B$70,勘定科目!$C$2:$C$70))</f>
        <v>外注工賃</v>
      </c>
      <c r="V17" s="25">
        <f t="shared" si="2"/>
        <v>0</v>
      </c>
    </row>
    <row r="18" spans="1:22" ht="24" customHeight="1" x14ac:dyDescent="0.2">
      <c r="A18" s="109"/>
      <c r="B18" s="54"/>
      <c r="C18" s="41"/>
      <c r="D18" s="42"/>
      <c r="E18" s="42"/>
      <c r="F18" s="44"/>
      <c r="G18" s="44"/>
      <c r="H18" s="67" t="str">
        <f t="shared" si="3"/>
        <v/>
      </c>
      <c r="I18" s="41"/>
      <c r="J18" s="63" t="str">
        <f>IF(I18&gt;0,LOOKUP(I18,勘定科目!$B$2:$B$70,勘定科目!$C$2:$C$70),"")</f>
        <v/>
      </c>
      <c r="K18" s="123" t="s">
        <v>64</v>
      </c>
      <c r="L18" s="124"/>
      <c r="M18" s="125"/>
      <c r="N18" s="20">
        <v>212</v>
      </c>
      <c r="O18" s="20" t="str">
        <f>IF(LOOKUP(N18,勘定科目!$B$2:$B$70,勘定科目!$C$2:$C$70)=0,"",LOOKUP(N18,勘定科目!$B$2:$B$70,勘定科目!$C$2:$C$70))</f>
        <v/>
      </c>
      <c r="P18" s="22">
        <f t="shared" si="0"/>
        <v>0</v>
      </c>
      <c r="Q18" s="19">
        <v>312</v>
      </c>
      <c r="R18" s="20" t="str">
        <f>IF(LOOKUP(Q18,勘定科目!$B$2:$B$70,勘定科目!$C$2:$C$70)=0,"",LOOKUP(Q18,勘定科目!$B$2:$B$70,勘定科目!$C$2:$C$70))</f>
        <v>消耗品費</v>
      </c>
      <c r="S18" s="23">
        <f t="shared" si="1"/>
        <v>0</v>
      </c>
      <c r="T18" s="24">
        <v>412</v>
      </c>
      <c r="U18" s="20" t="str">
        <f>IF(LOOKUP(T18,勘定科目!$B$2:$B$70,勘定科目!$C$2:$C$70)=0,"",LOOKUP(T18,勘定科目!$B$2:$B$70,勘定科目!$C$2:$C$70))</f>
        <v>電力費</v>
      </c>
      <c r="V18" s="25">
        <f t="shared" si="2"/>
        <v>0</v>
      </c>
    </row>
    <row r="19" spans="1:22" ht="24" customHeight="1" x14ac:dyDescent="0.2">
      <c r="A19" s="109"/>
      <c r="B19" s="54"/>
      <c r="C19" s="41"/>
      <c r="D19" s="42"/>
      <c r="E19" s="42"/>
      <c r="F19" s="44"/>
      <c r="G19" s="44"/>
      <c r="H19" s="67" t="str">
        <f t="shared" si="3"/>
        <v/>
      </c>
      <c r="I19" s="41"/>
      <c r="J19" s="63" t="str">
        <f>IF(I19&gt;0,LOOKUP(I19,勘定科目!$B$2:$B$70,勘定科目!$C$2:$C$70),"")</f>
        <v/>
      </c>
      <c r="K19" s="19">
        <v>101</v>
      </c>
      <c r="L19" s="20" t="str">
        <f>IF(LOOKUP(K19,勘定科目!$B$2:$B$70,勘定科目!$C$2:$C$70)=0,"",LOOKUP(K19,勘定科目!$B$2:$B$70,勘定科目!$C$2:$C$70))</f>
        <v>現金</v>
      </c>
      <c r="M19" s="21">
        <f t="shared" ref="M19:M28" si="5">SUMIF($J$8:$J$34,L19,$G$8:$G$34)+SUMIF($J$42:$J$68,L19,$G$42:$G$68)</f>
        <v>0</v>
      </c>
      <c r="N19" s="20"/>
      <c r="O19" s="20"/>
      <c r="P19" s="22"/>
      <c r="Q19" s="19">
        <v>313</v>
      </c>
      <c r="R19" s="20" t="str">
        <f>IF(LOOKUP(Q19,勘定科目!$B$2:$B$70,勘定科目!$C$2:$C$70)=0,"",LOOKUP(Q19,勘定科目!$B$2:$B$70,勘定科目!$C$2:$C$70))</f>
        <v>減価償却費</v>
      </c>
      <c r="S19" s="23">
        <f t="shared" si="1"/>
        <v>0</v>
      </c>
      <c r="T19" s="24">
        <v>413</v>
      </c>
      <c r="U19" s="20" t="str">
        <f>IF(LOOKUP(T19,勘定科目!$B$2:$B$70,勘定科目!$C$2:$C$70)=0,"",LOOKUP(T19,勘定科目!$B$2:$B$70,勘定科目!$C$2:$C$70))</f>
        <v>水道光熱費</v>
      </c>
      <c r="V19" s="25">
        <f t="shared" si="2"/>
        <v>0</v>
      </c>
    </row>
    <row r="20" spans="1:22" ht="24" customHeight="1" x14ac:dyDescent="0.2">
      <c r="A20" s="109"/>
      <c r="B20" s="54"/>
      <c r="C20" s="41"/>
      <c r="D20" s="42"/>
      <c r="E20" s="42"/>
      <c r="F20" s="44"/>
      <c r="G20" s="44"/>
      <c r="H20" s="67" t="str">
        <f t="shared" si="3"/>
        <v/>
      </c>
      <c r="I20" s="41"/>
      <c r="J20" s="63" t="str">
        <f>IF(I20&gt;0,LOOKUP(I20,勘定科目!$B$2:$B$70,勘定科目!$C$2:$C$70),"")</f>
        <v/>
      </c>
      <c r="K20" s="19">
        <v>102</v>
      </c>
      <c r="L20" s="20" t="str">
        <f>IF(LOOKUP(K20,勘定科目!$B$2:$B$70,勘定科目!$C$2:$C$70)=0,"",LOOKUP(K20,勘定科目!$B$2:$B$70,勘定科目!$C$2:$C$70))</f>
        <v>当座預金</v>
      </c>
      <c r="M20" s="21">
        <f t="shared" si="5"/>
        <v>0</v>
      </c>
      <c r="N20" s="20"/>
      <c r="O20" s="20"/>
      <c r="P20" s="22"/>
      <c r="Q20" s="19">
        <v>314</v>
      </c>
      <c r="R20" s="20" t="str">
        <f>IF(LOOKUP(Q20,勘定科目!$B$2:$B$70,勘定科目!$C$2:$C$70)=0,"",LOOKUP(Q20,勘定科目!$B$2:$B$70,勘定科目!$C$2:$C$70))</f>
        <v>福利厚生費</v>
      </c>
      <c r="S20" s="23">
        <f t="shared" si="1"/>
        <v>0</v>
      </c>
      <c r="T20" s="24">
        <v>414</v>
      </c>
      <c r="U20" s="20" t="str">
        <f>IF(LOOKUP(T20,勘定科目!$B$2:$B$70,勘定科目!$C$2:$C$70)=0,"",LOOKUP(T20,勘定科目!$B$2:$B$70,勘定科目!$C$2:$C$70))</f>
        <v>修繕費</v>
      </c>
      <c r="V20" s="25">
        <f t="shared" si="2"/>
        <v>0</v>
      </c>
    </row>
    <row r="21" spans="1:22" ht="24" customHeight="1" x14ac:dyDescent="0.2">
      <c r="A21" s="109"/>
      <c r="B21" s="54"/>
      <c r="C21" s="41"/>
      <c r="D21" s="42"/>
      <c r="E21" s="42"/>
      <c r="F21" s="44"/>
      <c r="G21" s="44"/>
      <c r="H21" s="67" t="str">
        <f t="shared" si="3"/>
        <v/>
      </c>
      <c r="I21" s="41"/>
      <c r="J21" s="63" t="str">
        <f>IF(I21&gt;0,LOOKUP(I21,勘定科目!$B$2:$B$70,勘定科目!$C$2:$C$70),"")</f>
        <v/>
      </c>
      <c r="K21" s="19">
        <v>103</v>
      </c>
      <c r="L21" s="20" t="str">
        <f>IF(LOOKUP(K21,勘定科目!$B$2:$B$70,勘定科目!$C$2:$C$70)=0,"",LOOKUP(K21,勘定科目!$B$2:$B$70,勘定科目!$C$2:$C$70))</f>
        <v>普通預金</v>
      </c>
      <c r="M21" s="21">
        <f t="shared" si="5"/>
        <v>0</v>
      </c>
      <c r="N21" s="20"/>
      <c r="O21" s="20"/>
      <c r="P21" s="22"/>
      <c r="Q21" s="19">
        <v>315</v>
      </c>
      <c r="R21" s="20" t="str">
        <f>IF(LOOKUP(Q21,勘定科目!$B$2:$B$70,勘定科目!$C$2:$C$70)=0,"",LOOKUP(Q21,勘定科目!$B$2:$B$70,勘定科目!$C$2:$C$70))</f>
        <v>給料賃金</v>
      </c>
      <c r="S21" s="23">
        <f t="shared" si="1"/>
        <v>0</v>
      </c>
      <c r="T21" s="24">
        <v>415</v>
      </c>
      <c r="U21" s="20" t="str">
        <f>IF(LOOKUP(T21,勘定科目!$B$2:$B$70,勘定科目!$C$2:$C$70)=0,"",LOOKUP(T21,勘定科目!$B$2:$B$70,勘定科目!$C$2:$C$70))</f>
        <v>減価償却費</v>
      </c>
      <c r="V21" s="25">
        <f t="shared" si="2"/>
        <v>0</v>
      </c>
    </row>
    <row r="22" spans="1:22" ht="24" customHeight="1" x14ac:dyDescent="0.2">
      <c r="A22" s="109"/>
      <c r="B22" s="54"/>
      <c r="C22" s="41"/>
      <c r="D22" s="42"/>
      <c r="E22" s="42"/>
      <c r="F22" s="44"/>
      <c r="G22" s="44"/>
      <c r="H22" s="67" t="str">
        <f t="shared" si="3"/>
        <v/>
      </c>
      <c r="I22" s="41"/>
      <c r="J22" s="63" t="str">
        <f>IF(I22&gt;0,LOOKUP(I22,勘定科目!$B$2:$B$70,勘定科目!$C$2:$C$70),"")</f>
        <v/>
      </c>
      <c r="K22" s="19">
        <v>104</v>
      </c>
      <c r="L22" s="20" t="str">
        <f>IF(LOOKUP(K22,勘定科目!$B$2:$B$70,勘定科目!$C$2:$C$70)=0,"",LOOKUP(K22,勘定科目!$B$2:$B$70,勘定科目!$C$2:$C$70))</f>
        <v>定期預金</v>
      </c>
      <c r="M22" s="21">
        <f t="shared" si="5"/>
        <v>0</v>
      </c>
      <c r="N22" s="20"/>
      <c r="O22" s="20"/>
      <c r="P22" s="22"/>
      <c r="Q22" s="19">
        <v>316</v>
      </c>
      <c r="R22" s="20" t="str">
        <f>IF(LOOKUP(Q22,勘定科目!$B$2:$B$70,勘定科目!$C$2:$C$70)=0,"",LOOKUP(Q22,勘定科目!$B$2:$B$70,勘定科目!$C$2:$C$70))</f>
        <v>外注工賃</v>
      </c>
      <c r="S22" s="23">
        <f t="shared" si="1"/>
        <v>0</v>
      </c>
      <c r="T22" s="24">
        <v>416</v>
      </c>
      <c r="U22" s="20" t="str">
        <f>IF(LOOKUP(T22,勘定科目!$B$2:$B$70,勘定科目!$C$2:$C$70)=0,"",LOOKUP(T22,勘定科目!$B$2:$B$70,勘定科目!$C$2:$C$70))</f>
        <v/>
      </c>
      <c r="V22" s="25">
        <f t="shared" si="2"/>
        <v>0</v>
      </c>
    </row>
    <row r="23" spans="1:22" ht="24" customHeight="1" x14ac:dyDescent="0.2">
      <c r="A23" s="109"/>
      <c r="B23" s="54"/>
      <c r="C23" s="41"/>
      <c r="D23" s="42"/>
      <c r="E23" s="42"/>
      <c r="F23" s="44"/>
      <c r="G23" s="44"/>
      <c r="H23" s="67" t="str">
        <f t="shared" si="3"/>
        <v/>
      </c>
      <c r="I23" s="41"/>
      <c r="J23" s="63" t="str">
        <f>IF(I23&gt;0,LOOKUP(I23,勘定科目!$B$2:$B$70,勘定科目!$C$2:$C$70),"")</f>
        <v/>
      </c>
      <c r="K23" s="19">
        <v>105</v>
      </c>
      <c r="L23" s="20" t="str">
        <f>IF(LOOKUP(K23,勘定科目!$B$2:$B$70,勘定科目!$C$2:$C$70)=0,"",LOOKUP(K23,勘定科目!$B$2:$B$70,勘定科目!$C$2:$C$70))</f>
        <v>積立預金</v>
      </c>
      <c r="M23" s="21">
        <f t="shared" si="5"/>
        <v>0</v>
      </c>
      <c r="N23" s="20"/>
      <c r="O23" s="20"/>
      <c r="P23" s="22"/>
      <c r="Q23" s="19">
        <v>317</v>
      </c>
      <c r="R23" s="20" t="str">
        <f>IF(LOOKUP(Q23,勘定科目!$B$2:$B$70,勘定科目!$C$2:$C$70)=0,"",LOOKUP(Q23,勘定科目!$B$2:$B$70,勘定科目!$C$2:$C$70))</f>
        <v>利子割引料</v>
      </c>
      <c r="S23" s="23">
        <f t="shared" si="1"/>
        <v>0</v>
      </c>
      <c r="T23" s="24">
        <v>417</v>
      </c>
      <c r="U23" s="20" t="str">
        <f>IF(LOOKUP(T23,勘定科目!$B$2:$B$70,勘定科目!$C$2:$C$70)=0,"",LOOKUP(T23,勘定科目!$B$2:$B$70,勘定科目!$C$2:$C$70))</f>
        <v/>
      </c>
      <c r="V23" s="25">
        <f t="shared" si="2"/>
        <v>0</v>
      </c>
    </row>
    <row r="24" spans="1:22" ht="24" customHeight="1" x14ac:dyDescent="0.2">
      <c r="A24" s="109"/>
      <c r="B24" s="54"/>
      <c r="C24" s="41"/>
      <c r="D24" s="42"/>
      <c r="E24" s="42"/>
      <c r="F24" s="44"/>
      <c r="G24" s="44"/>
      <c r="H24" s="67" t="str">
        <f t="shared" si="3"/>
        <v/>
      </c>
      <c r="I24" s="41"/>
      <c r="J24" s="63" t="str">
        <f>IF(I24&gt;0,LOOKUP(I24,勘定科目!$B$2:$B$70,勘定科目!$C$2:$C$70),"")</f>
        <v/>
      </c>
      <c r="K24" s="19">
        <v>106</v>
      </c>
      <c r="L24" s="20" t="str">
        <f>IF(LOOKUP(K24,勘定科目!$B$2:$B$70,勘定科目!$C$2:$C$70)=0,"",LOOKUP(K24,勘定科目!$B$2:$B$70,勘定科目!$C$2:$C$70))</f>
        <v/>
      </c>
      <c r="M24" s="21">
        <f t="shared" si="5"/>
        <v>0</v>
      </c>
      <c r="N24" s="20"/>
      <c r="O24" s="20"/>
      <c r="P24" s="22"/>
      <c r="Q24" s="19">
        <v>318</v>
      </c>
      <c r="R24" s="20" t="str">
        <f>IF(LOOKUP(Q24,勘定科目!$B$2:$B$70,勘定科目!$C$2:$C$70)=0,"",LOOKUP(Q24,勘定科目!$B$2:$B$70,勘定科目!$C$2:$C$70))</f>
        <v>地代家賃</v>
      </c>
      <c r="S24" s="23">
        <f t="shared" si="1"/>
        <v>0</v>
      </c>
      <c r="T24" s="24">
        <v>418</v>
      </c>
      <c r="U24" s="20" t="str">
        <f>IF(LOOKUP(T24,勘定科目!$B$2:$B$70,勘定科目!$C$2:$C$70)=0,"",LOOKUP(T24,勘定科目!$B$2:$B$70,勘定科目!$C$2:$C$70))</f>
        <v/>
      </c>
      <c r="V24" s="25">
        <f t="shared" si="2"/>
        <v>0</v>
      </c>
    </row>
    <row r="25" spans="1:22" ht="24" customHeight="1" x14ac:dyDescent="0.2">
      <c r="A25" s="109"/>
      <c r="B25" s="54"/>
      <c r="C25" s="41"/>
      <c r="D25" s="42"/>
      <c r="E25" s="42"/>
      <c r="F25" s="44"/>
      <c r="G25" s="44"/>
      <c r="H25" s="67" t="str">
        <f t="shared" si="3"/>
        <v/>
      </c>
      <c r="I25" s="41"/>
      <c r="J25" s="63" t="str">
        <f>IF(I25&gt;0,LOOKUP(I25,勘定科目!$B$2:$B$70,勘定科目!$C$2:$C$70),"")</f>
        <v/>
      </c>
      <c r="K25" s="19">
        <v>107</v>
      </c>
      <c r="L25" s="20" t="str">
        <f>IF(LOOKUP(K25,勘定科目!$B$2:$B$70,勘定科目!$C$2:$C$70)=0,"",LOOKUP(K25,勘定科目!$B$2:$B$70,勘定科目!$C$2:$C$70))</f>
        <v/>
      </c>
      <c r="M25" s="21">
        <f t="shared" si="5"/>
        <v>0</v>
      </c>
      <c r="N25" s="20"/>
      <c r="O25" s="20"/>
      <c r="P25" s="22"/>
      <c r="Q25" s="19">
        <v>319</v>
      </c>
      <c r="R25" s="20" t="str">
        <f>IF(LOOKUP(Q25,勘定科目!$B$2:$B$70,勘定科目!$C$2:$C$70)=0,"",LOOKUP(Q25,勘定科目!$B$2:$B$70,勘定科目!$C$2:$C$70))</f>
        <v>貸倒金</v>
      </c>
      <c r="S25" s="23">
        <f t="shared" si="1"/>
        <v>0</v>
      </c>
      <c r="T25" s="24">
        <v>419</v>
      </c>
      <c r="U25" s="20" t="str">
        <f>IF(LOOKUP(T25,勘定科目!$B$2:$B$70,勘定科目!$C$2:$C$70)=0,"",LOOKUP(T25,勘定科目!$B$2:$B$70,勘定科目!$C$2:$C$70))</f>
        <v/>
      </c>
      <c r="V25" s="25">
        <f t="shared" si="2"/>
        <v>0</v>
      </c>
    </row>
    <row r="26" spans="1:22" ht="24" customHeight="1" x14ac:dyDescent="0.2">
      <c r="A26" s="109"/>
      <c r="B26" s="54"/>
      <c r="C26" s="41"/>
      <c r="D26" s="42"/>
      <c r="E26" s="42"/>
      <c r="F26" s="44"/>
      <c r="G26" s="44"/>
      <c r="H26" s="67" t="str">
        <f t="shared" si="3"/>
        <v/>
      </c>
      <c r="I26" s="41"/>
      <c r="J26" s="63" t="str">
        <f>IF(I26&gt;0,LOOKUP(I26,勘定科目!$B$2:$B$70,勘定科目!$C$2:$C$70),"")</f>
        <v/>
      </c>
      <c r="K26" s="19">
        <v>108</v>
      </c>
      <c r="L26" s="20" t="str">
        <f>IF(LOOKUP(K26,勘定科目!$B$2:$B$70,勘定科目!$C$2:$C$70)=0,"",LOOKUP(K26,勘定科目!$B$2:$B$70,勘定科目!$C$2:$C$70))</f>
        <v/>
      </c>
      <c r="M26" s="21">
        <f t="shared" si="5"/>
        <v>0</v>
      </c>
      <c r="N26" s="20"/>
      <c r="O26" s="20"/>
      <c r="P26" s="22"/>
      <c r="Q26" s="19">
        <v>320</v>
      </c>
      <c r="R26" s="20" t="str">
        <f>IF(LOOKUP(Q26,勘定科目!$B$2:$B$70,勘定科目!$C$2:$C$70)=0,"",LOOKUP(Q26,勘定科目!$B$2:$B$70,勘定科目!$C$2:$C$70))</f>
        <v>車両費</v>
      </c>
      <c r="S26" s="23">
        <f t="shared" si="1"/>
        <v>0</v>
      </c>
      <c r="T26" s="24">
        <v>420</v>
      </c>
      <c r="U26" s="20" t="str">
        <f>IF(LOOKUP(T26,勘定科目!$B$2:$B$70,勘定科目!$C$2:$C$70)=0,"",LOOKUP(T26,勘定科目!$B$2:$B$70,勘定科目!$C$2:$C$70))</f>
        <v/>
      </c>
      <c r="V26" s="25">
        <f t="shared" si="2"/>
        <v>0</v>
      </c>
    </row>
    <row r="27" spans="1:22" ht="24" customHeight="1" x14ac:dyDescent="0.2">
      <c r="A27" s="109"/>
      <c r="B27" s="54"/>
      <c r="C27" s="41"/>
      <c r="D27" s="42"/>
      <c r="E27" s="42"/>
      <c r="F27" s="44"/>
      <c r="G27" s="44"/>
      <c r="H27" s="67" t="str">
        <f t="shared" si="3"/>
        <v/>
      </c>
      <c r="I27" s="41"/>
      <c r="J27" s="63" t="str">
        <f>IF(I27&gt;0,LOOKUP(I27,勘定科目!$B$2:$B$70,勘定科目!$C$2:$C$70),"")</f>
        <v/>
      </c>
      <c r="K27" s="19">
        <v>109</v>
      </c>
      <c r="L27" s="20" t="str">
        <f>IF(LOOKUP(K27,勘定科目!$B$2:$B$70,勘定科目!$C$2:$C$70)=0,"",LOOKUP(K27,勘定科目!$B$2:$B$70,勘定科目!$C$2:$C$70))</f>
        <v/>
      </c>
      <c r="M27" s="21">
        <f t="shared" si="5"/>
        <v>0</v>
      </c>
      <c r="N27" s="20"/>
      <c r="O27" s="20"/>
      <c r="P27" s="22"/>
      <c r="Q27" s="19">
        <v>321</v>
      </c>
      <c r="R27" s="20" t="str">
        <f>IF(LOOKUP(Q27,勘定科目!$B$2:$B$70,勘定科目!$C$2:$C$70)=0,"",LOOKUP(Q27,勘定科目!$B$2:$B$70,勘定科目!$C$2:$C$70))</f>
        <v>雑費</v>
      </c>
      <c r="S27" s="23">
        <f t="shared" si="1"/>
        <v>0</v>
      </c>
      <c r="T27" s="24">
        <v>421</v>
      </c>
      <c r="U27" s="20" t="str">
        <f>IF(LOOKUP(T27,勘定科目!$B$2:$B$70,勘定科目!$C$2:$C$70)=0,"",LOOKUP(T27,勘定科目!$B$2:$B$70,勘定科目!$C$2:$C$70))</f>
        <v/>
      </c>
      <c r="V27" s="25">
        <f t="shared" si="2"/>
        <v>0</v>
      </c>
    </row>
    <row r="28" spans="1:22" ht="24" customHeight="1" x14ac:dyDescent="0.2">
      <c r="A28" s="109"/>
      <c r="B28" s="54"/>
      <c r="C28" s="41"/>
      <c r="D28" s="42"/>
      <c r="E28" s="42"/>
      <c r="F28" s="44"/>
      <c r="G28" s="44"/>
      <c r="H28" s="67" t="str">
        <f t="shared" si="3"/>
        <v/>
      </c>
      <c r="I28" s="41"/>
      <c r="J28" s="63" t="str">
        <f>IF(I28&gt;0,LOOKUP(I28,勘定科目!$B$2:$B$70,勘定科目!$C$2:$C$70),"")</f>
        <v/>
      </c>
      <c r="K28" s="19">
        <v>110</v>
      </c>
      <c r="L28" s="20" t="str">
        <f>IF(LOOKUP(K28,勘定科目!$B$2:$B$70,勘定科目!$C$2:$C$70)=0,"",LOOKUP(K28,勘定科目!$B$2:$B$70,勘定科目!$C$2:$C$70))</f>
        <v/>
      </c>
      <c r="M28" s="21">
        <f t="shared" si="5"/>
        <v>0</v>
      </c>
      <c r="N28" s="20"/>
      <c r="O28" s="20"/>
      <c r="P28" s="22"/>
      <c r="Q28" s="19">
        <v>322</v>
      </c>
      <c r="R28" s="20" t="str">
        <f>IF(LOOKUP(Q28,勘定科目!$B$2:$B$70,勘定科目!$C$2:$C$70)=0,"",LOOKUP(Q28,勘定科目!$B$2:$B$70,勘定科目!$C$2:$C$70))</f>
        <v>事業主貸</v>
      </c>
      <c r="S28" s="23">
        <f t="shared" si="1"/>
        <v>0</v>
      </c>
      <c r="T28" s="24"/>
      <c r="U28" s="20"/>
      <c r="V28" s="25"/>
    </row>
    <row r="29" spans="1:22" ht="24" customHeight="1" x14ac:dyDescent="0.2">
      <c r="A29" s="109"/>
      <c r="B29" s="54"/>
      <c r="C29" s="41"/>
      <c r="D29" s="42"/>
      <c r="E29" s="42"/>
      <c r="F29" s="44"/>
      <c r="G29" s="44"/>
      <c r="H29" s="67" t="str">
        <f t="shared" si="3"/>
        <v/>
      </c>
      <c r="I29" s="41"/>
      <c r="J29" s="63" t="str">
        <f>IF(I29&gt;0,LOOKUP(I29,勘定科目!$B$2:$B$70,勘定科目!$C$2:$C$70),"")</f>
        <v/>
      </c>
      <c r="K29" s="19"/>
      <c r="L29" s="20"/>
      <c r="M29" s="21"/>
      <c r="N29" s="20"/>
      <c r="O29" s="20"/>
      <c r="P29" s="22"/>
      <c r="Q29" s="19">
        <v>323</v>
      </c>
      <c r="R29" s="20" t="str">
        <f>IF(LOOKUP(Q29,勘定科目!$B$2:$B$70,勘定科目!$C$2:$C$70)=0,"",LOOKUP(Q29,勘定科目!$B$2:$B$70,勘定科目!$C$2:$C$70))</f>
        <v>リース料</v>
      </c>
      <c r="S29" s="23">
        <f t="shared" si="1"/>
        <v>0</v>
      </c>
      <c r="T29" s="24"/>
      <c r="U29" s="20"/>
      <c r="V29" s="25"/>
    </row>
    <row r="30" spans="1:22" ht="24" customHeight="1" x14ac:dyDescent="0.2">
      <c r="A30" s="109"/>
      <c r="B30" s="54"/>
      <c r="C30" s="41"/>
      <c r="D30" s="42"/>
      <c r="E30" s="42"/>
      <c r="F30" s="44"/>
      <c r="G30" s="44"/>
      <c r="H30" s="67" t="str">
        <f t="shared" si="3"/>
        <v/>
      </c>
      <c r="I30" s="41"/>
      <c r="J30" s="63" t="str">
        <f>IF(I30&gt;0,LOOKUP(I30,勘定科目!$B$2:$B$70,勘定科目!$C$2:$C$70),"")</f>
        <v/>
      </c>
      <c r="K30" s="19"/>
      <c r="L30" s="20"/>
      <c r="M30" s="21"/>
      <c r="N30" s="20"/>
      <c r="O30" s="20"/>
      <c r="P30" s="22"/>
      <c r="Q30" s="19">
        <v>324</v>
      </c>
      <c r="R30" s="20" t="str">
        <f>IF(LOOKUP(Q30,勘定科目!$B$2:$B$70,勘定科目!$C$2:$C$70)=0,"",LOOKUP(Q30,勘定科目!$B$2:$B$70,勘定科目!$C$2:$C$70))</f>
        <v>預金預入</v>
      </c>
      <c r="S30" s="23">
        <f t="shared" si="1"/>
        <v>0</v>
      </c>
      <c r="T30" s="24"/>
      <c r="U30" s="20"/>
      <c r="V30" s="25"/>
    </row>
    <row r="31" spans="1:22" ht="24" customHeight="1" x14ac:dyDescent="0.2">
      <c r="A31" s="109"/>
      <c r="B31" s="54"/>
      <c r="C31" s="41"/>
      <c r="D31" s="42"/>
      <c r="E31" s="42"/>
      <c r="F31" s="44"/>
      <c r="G31" s="44"/>
      <c r="H31" s="67" t="str">
        <f t="shared" si="3"/>
        <v/>
      </c>
      <c r="I31" s="41"/>
      <c r="J31" s="63" t="str">
        <f>IF(I31&gt;0,LOOKUP(I31,勘定科目!$B$2:$B$70,勘定科目!$C$2:$C$70),"")</f>
        <v/>
      </c>
      <c r="K31" s="19"/>
      <c r="L31" s="20"/>
      <c r="M31" s="21"/>
      <c r="N31" s="20"/>
      <c r="O31" s="20"/>
      <c r="P31" s="22"/>
      <c r="Q31" s="19">
        <v>325</v>
      </c>
      <c r="R31" s="20" t="str">
        <f>IF(LOOKUP(Q31,勘定科目!$B$2:$B$70,勘定科目!$C$2:$C$70)=0,"",LOOKUP(Q31,勘定科目!$B$2:$B$70,勘定科目!$C$2:$C$70))</f>
        <v/>
      </c>
      <c r="S31" s="23">
        <f t="shared" si="1"/>
        <v>0</v>
      </c>
      <c r="T31" s="24"/>
      <c r="U31" s="20"/>
      <c r="V31" s="25"/>
    </row>
    <row r="32" spans="1:22" ht="24" customHeight="1" x14ac:dyDescent="0.2">
      <c r="A32" s="109"/>
      <c r="B32" s="54"/>
      <c r="C32" s="41"/>
      <c r="D32" s="42"/>
      <c r="E32" s="42"/>
      <c r="F32" s="44"/>
      <c r="G32" s="44"/>
      <c r="H32" s="67" t="str">
        <f t="shared" si="3"/>
        <v/>
      </c>
      <c r="I32" s="41"/>
      <c r="J32" s="63" t="str">
        <f>IF(I32&gt;0,LOOKUP(I32,勘定科目!$B$2:$B$70,勘定科目!$C$2:$C$70),"")</f>
        <v/>
      </c>
      <c r="K32" s="19"/>
      <c r="L32" s="20"/>
      <c r="M32" s="21"/>
      <c r="N32" s="20"/>
      <c r="O32" s="20"/>
      <c r="P32" s="22"/>
      <c r="Q32" s="19">
        <v>326</v>
      </c>
      <c r="R32" s="20" t="str">
        <f>IF(LOOKUP(Q32,勘定科目!$B$2:$B$70,勘定科目!$C$2:$C$70)=0,"",LOOKUP(Q32,勘定科目!$B$2:$B$70,勘定科目!$C$2:$C$70))</f>
        <v/>
      </c>
      <c r="S32" s="23">
        <f t="shared" si="1"/>
        <v>0</v>
      </c>
      <c r="T32" s="24"/>
      <c r="U32" s="20"/>
      <c r="V32" s="25"/>
    </row>
    <row r="33" spans="1:22" ht="24" customHeight="1" x14ac:dyDescent="0.2">
      <c r="A33" s="109"/>
      <c r="B33" s="54"/>
      <c r="C33" s="41"/>
      <c r="D33" s="42"/>
      <c r="E33" s="42"/>
      <c r="F33" s="44"/>
      <c r="G33" s="44"/>
      <c r="H33" s="67" t="str">
        <f t="shared" si="3"/>
        <v/>
      </c>
      <c r="I33" s="41"/>
      <c r="J33" s="63" t="str">
        <f>IF(I33&gt;0,LOOKUP(I33,勘定科目!$B$2:$B$70,勘定科目!$C$2:$C$70),"")</f>
        <v/>
      </c>
      <c r="K33" s="19"/>
      <c r="L33" s="20"/>
      <c r="M33" s="20"/>
      <c r="N33" s="20"/>
      <c r="O33" s="20"/>
      <c r="P33" s="29"/>
      <c r="Q33" s="19"/>
      <c r="R33" s="20"/>
      <c r="S33" s="30"/>
      <c r="T33" s="24"/>
      <c r="U33" s="20"/>
      <c r="V33" s="31"/>
    </row>
    <row r="34" spans="1:22" ht="24" customHeight="1" thickBot="1" x14ac:dyDescent="0.25">
      <c r="A34" s="110"/>
      <c r="B34" s="54"/>
      <c r="C34" s="45"/>
      <c r="D34" s="46"/>
      <c r="E34" s="46"/>
      <c r="F34" s="47"/>
      <c r="G34" s="47"/>
      <c r="H34" s="68" t="str">
        <f t="shared" si="3"/>
        <v/>
      </c>
      <c r="I34" s="45"/>
      <c r="J34" s="64" t="str">
        <f>IF(I34&gt;0,LOOKUP(I34,勘定科目!$B$2:$B$70,勘定科目!$C$2:$C$70),"")</f>
        <v/>
      </c>
      <c r="K34" s="19"/>
      <c r="L34" s="20"/>
      <c r="M34" s="20"/>
      <c r="N34" s="20"/>
      <c r="O34" s="20"/>
      <c r="P34" s="29"/>
      <c r="Q34" s="19"/>
      <c r="R34" s="20"/>
      <c r="S34" s="30"/>
      <c r="T34" s="24"/>
      <c r="U34" s="20"/>
      <c r="V34" s="31"/>
    </row>
    <row r="35" spans="1:22" ht="24" customHeight="1" thickBot="1" x14ac:dyDescent="0.25">
      <c r="A35" s="99"/>
      <c r="B35" s="140"/>
      <c r="C35" s="100"/>
      <c r="D35" s="101"/>
      <c r="E35" s="48" t="s">
        <v>61</v>
      </c>
      <c r="F35" s="69">
        <f>SUM(F8:F34)</f>
        <v>0</v>
      </c>
      <c r="G35" s="69">
        <f>SUM(G8:G34)</f>
        <v>0</v>
      </c>
      <c r="H35" s="69">
        <f>F35-G35+H7</f>
        <v>15200</v>
      </c>
      <c r="I35" s="70"/>
      <c r="J35" s="65"/>
      <c r="K35" s="26"/>
      <c r="L35" s="27"/>
      <c r="M35" s="27"/>
      <c r="N35" s="27"/>
      <c r="O35" s="27"/>
      <c r="P35" s="32"/>
      <c r="Q35" s="26"/>
      <c r="R35" s="27"/>
      <c r="S35" s="33"/>
      <c r="T35" s="34"/>
      <c r="U35" s="27"/>
      <c r="V35" s="35"/>
    </row>
    <row r="36" spans="1:22" ht="24" customHeight="1" x14ac:dyDescent="0.2">
      <c r="A36" s="86"/>
      <c r="B36" s="86"/>
      <c r="C36" s="98" t="str">
        <f>現金出納帳２月!C36</f>
        <v>銀行勘定帳（○○○○銀行）</v>
      </c>
      <c r="D36" s="98"/>
      <c r="E36" s="98"/>
      <c r="F36" s="98"/>
      <c r="G36" s="98"/>
      <c r="H36" s="98"/>
      <c r="I36" s="98"/>
      <c r="J36" s="98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11"/>
    </row>
    <row r="37" spans="1:22" ht="13.2" customHeight="1" x14ac:dyDescent="0.2">
      <c r="A37" s="86"/>
      <c r="B37" s="86"/>
      <c r="C37" s="12"/>
      <c r="D37" s="12"/>
      <c r="E37" s="12"/>
      <c r="F37" s="12"/>
      <c r="G37" s="12"/>
      <c r="H37" s="12"/>
      <c r="I37" s="12"/>
      <c r="J37" s="12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11"/>
    </row>
    <row r="38" spans="1:22" ht="13.2" customHeight="1" thickBot="1" x14ac:dyDescent="0.25">
      <c r="A38" s="85"/>
      <c r="B38" s="85"/>
      <c r="C38" s="85"/>
      <c r="D38" s="85"/>
      <c r="E38" s="88"/>
      <c r="F38" s="89"/>
      <c r="G38" s="89"/>
      <c r="H38" s="89"/>
      <c r="I38" s="90"/>
      <c r="J38" s="90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11"/>
    </row>
    <row r="39" spans="1:22" ht="24" customHeight="1" x14ac:dyDescent="0.2">
      <c r="A39" s="117" t="s">
        <v>49</v>
      </c>
      <c r="B39" s="118"/>
      <c r="C39" s="119" t="s">
        <v>60</v>
      </c>
      <c r="D39" s="120" t="s">
        <v>50</v>
      </c>
      <c r="E39" s="120" t="s">
        <v>51</v>
      </c>
      <c r="F39" s="120" t="s">
        <v>52</v>
      </c>
      <c r="G39" s="120" t="s">
        <v>53</v>
      </c>
      <c r="H39" s="120" t="s">
        <v>54</v>
      </c>
      <c r="I39" s="119" t="s">
        <v>55</v>
      </c>
      <c r="J39" s="106" t="s">
        <v>56</v>
      </c>
    </row>
    <row r="40" spans="1:22" ht="24" customHeight="1" thickBot="1" x14ac:dyDescent="0.25">
      <c r="A40" s="36" t="s">
        <v>57</v>
      </c>
      <c r="B40" s="37" t="s">
        <v>58</v>
      </c>
      <c r="C40" s="114"/>
      <c r="D40" s="116"/>
      <c r="E40" s="116"/>
      <c r="F40" s="116"/>
      <c r="G40" s="116"/>
      <c r="H40" s="116"/>
      <c r="I40" s="114"/>
      <c r="J40" s="107"/>
    </row>
    <row r="41" spans="1:22" ht="24" customHeight="1" x14ac:dyDescent="0.2">
      <c r="A41" s="117"/>
      <c r="B41" s="121"/>
      <c r="C41" s="121"/>
      <c r="D41" s="118"/>
      <c r="E41" s="38" t="s">
        <v>59</v>
      </c>
      <c r="F41" s="39"/>
      <c r="G41" s="39"/>
      <c r="H41" s="66">
        <f>現金出納帳４月!H69</f>
        <v>9000</v>
      </c>
      <c r="I41" s="40"/>
      <c r="J41" s="71" t="str">
        <f>IF(I41&gt;0,LOOKUP(I41,勘定科目!$B$2:$B$70,勘定科目!$C$2:$C$70),"")</f>
        <v/>
      </c>
    </row>
    <row r="42" spans="1:22" ht="24" customHeight="1" x14ac:dyDescent="0.2">
      <c r="A42" s="108">
        <v>5</v>
      </c>
      <c r="B42" s="54"/>
      <c r="C42" s="41"/>
      <c r="D42" s="42"/>
      <c r="E42" s="43"/>
      <c r="F42" s="44"/>
      <c r="G42" s="44"/>
      <c r="H42" s="67" t="str">
        <f t="shared" ref="H42:H68" si="6">IF(F42-G42&lt;&gt;0,H41+F42-G42,"")</f>
        <v/>
      </c>
      <c r="I42" s="41"/>
      <c r="J42" s="72" t="str">
        <f>IF(I42&gt;0,LOOKUP(I42,勘定科目!$B$2:$B$70,勘定科目!$C$2:$C$70),"")</f>
        <v/>
      </c>
    </row>
    <row r="43" spans="1:22" ht="24" customHeight="1" x14ac:dyDescent="0.2">
      <c r="A43" s="109"/>
      <c r="B43" s="54"/>
      <c r="C43" s="41"/>
      <c r="D43" s="42"/>
      <c r="E43" s="42"/>
      <c r="F43" s="44"/>
      <c r="G43" s="44"/>
      <c r="H43" s="67" t="str">
        <f t="shared" si="6"/>
        <v/>
      </c>
      <c r="I43" s="41"/>
      <c r="J43" s="73" t="str">
        <f>IF(I43&gt;0,LOOKUP(I43,勘定科目!$B$2:$B$70,勘定科目!$C$2:$C$70),"")</f>
        <v/>
      </c>
    </row>
    <row r="44" spans="1:22" ht="24" customHeight="1" x14ac:dyDescent="0.2">
      <c r="A44" s="109"/>
      <c r="B44" s="54"/>
      <c r="C44" s="41"/>
      <c r="D44" s="42"/>
      <c r="E44" s="42"/>
      <c r="F44" s="44"/>
      <c r="G44" s="44"/>
      <c r="H44" s="67" t="str">
        <f t="shared" si="6"/>
        <v/>
      </c>
      <c r="I44" s="41"/>
      <c r="J44" s="73" t="str">
        <f>IF(I44&gt;0,LOOKUP(I44,勘定科目!$B$2:$B$70,勘定科目!$C$2:$C$70),"")</f>
        <v/>
      </c>
    </row>
    <row r="45" spans="1:22" ht="24" customHeight="1" x14ac:dyDescent="0.2">
      <c r="A45" s="109"/>
      <c r="B45" s="54"/>
      <c r="C45" s="41"/>
      <c r="D45" s="42"/>
      <c r="E45" s="42"/>
      <c r="F45" s="44"/>
      <c r="G45" s="44"/>
      <c r="H45" s="67" t="str">
        <f t="shared" si="6"/>
        <v/>
      </c>
      <c r="I45" s="41"/>
      <c r="J45" s="73" t="str">
        <f>IF(I45&gt;0,LOOKUP(I45,勘定科目!$B$2:$B$70,勘定科目!$C$2:$C$70),"")</f>
        <v/>
      </c>
    </row>
    <row r="46" spans="1:22" ht="24" customHeight="1" x14ac:dyDescent="0.2">
      <c r="A46" s="109"/>
      <c r="B46" s="54"/>
      <c r="C46" s="41"/>
      <c r="D46" s="42"/>
      <c r="E46" s="42"/>
      <c r="F46" s="44"/>
      <c r="G46" s="44"/>
      <c r="H46" s="67" t="str">
        <f t="shared" si="6"/>
        <v/>
      </c>
      <c r="I46" s="41"/>
      <c r="J46" s="73" t="str">
        <f>IF(I46&gt;0,LOOKUP(I46,勘定科目!$B$2:$B$70,勘定科目!$C$2:$C$70),"")</f>
        <v/>
      </c>
    </row>
    <row r="47" spans="1:22" ht="24" customHeight="1" x14ac:dyDescent="0.2">
      <c r="A47" s="109"/>
      <c r="B47" s="54"/>
      <c r="C47" s="41"/>
      <c r="D47" s="42"/>
      <c r="E47" s="42"/>
      <c r="F47" s="44"/>
      <c r="G47" s="44"/>
      <c r="H47" s="67" t="str">
        <f t="shared" si="6"/>
        <v/>
      </c>
      <c r="I47" s="41"/>
      <c r="J47" s="73" t="str">
        <f>IF(I47&gt;0,LOOKUP(I47,勘定科目!$B$2:$B$70,勘定科目!$C$2:$C$70),"")</f>
        <v/>
      </c>
    </row>
    <row r="48" spans="1:22" ht="24" customHeight="1" x14ac:dyDescent="0.2">
      <c r="A48" s="109"/>
      <c r="B48" s="54"/>
      <c r="C48" s="41"/>
      <c r="D48" s="42"/>
      <c r="E48" s="42"/>
      <c r="F48" s="44"/>
      <c r="G48" s="44"/>
      <c r="H48" s="67" t="str">
        <f t="shared" si="6"/>
        <v/>
      </c>
      <c r="I48" s="41"/>
      <c r="J48" s="73" t="str">
        <f>IF(I48&gt;0,LOOKUP(I48,勘定科目!$B$2:$B$70,勘定科目!$C$2:$C$70),"")</f>
        <v/>
      </c>
    </row>
    <row r="49" spans="1:10" ht="24" customHeight="1" x14ac:dyDescent="0.2">
      <c r="A49" s="109"/>
      <c r="B49" s="54"/>
      <c r="C49" s="41"/>
      <c r="D49" s="42"/>
      <c r="E49" s="42"/>
      <c r="F49" s="44"/>
      <c r="G49" s="44"/>
      <c r="H49" s="67" t="str">
        <f t="shared" si="6"/>
        <v/>
      </c>
      <c r="I49" s="41"/>
      <c r="J49" s="73" t="str">
        <f>IF(I49&gt;0,LOOKUP(I49,勘定科目!$B$2:$B$70,勘定科目!$C$2:$C$70),"")</f>
        <v/>
      </c>
    </row>
    <row r="50" spans="1:10" ht="24" customHeight="1" x14ac:dyDescent="0.2">
      <c r="A50" s="109"/>
      <c r="B50" s="54"/>
      <c r="C50" s="41"/>
      <c r="D50" s="42"/>
      <c r="E50" s="42"/>
      <c r="F50" s="44"/>
      <c r="G50" s="44"/>
      <c r="H50" s="67" t="str">
        <f t="shared" si="6"/>
        <v/>
      </c>
      <c r="I50" s="41"/>
      <c r="J50" s="73" t="str">
        <f>IF(I50&gt;0,LOOKUP(I50,勘定科目!$B$2:$B$70,勘定科目!$C$2:$C$70),"")</f>
        <v/>
      </c>
    </row>
    <row r="51" spans="1:10" ht="24" customHeight="1" x14ac:dyDescent="0.2">
      <c r="A51" s="109"/>
      <c r="B51" s="54"/>
      <c r="C51" s="41"/>
      <c r="D51" s="42"/>
      <c r="E51" s="42"/>
      <c r="F51" s="44"/>
      <c r="G51" s="44"/>
      <c r="H51" s="67" t="str">
        <f t="shared" si="6"/>
        <v/>
      </c>
      <c r="I51" s="41"/>
      <c r="J51" s="73" t="str">
        <f>IF(I51&gt;0,LOOKUP(I51,勘定科目!$B$2:$B$70,勘定科目!$C$2:$C$70),"")</f>
        <v/>
      </c>
    </row>
    <row r="52" spans="1:10" ht="24" customHeight="1" x14ac:dyDescent="0.2">
      <c r="A52" s="109"/>
      <c r="B52" s="54"/>
      <c r="C52" s="41"/>
      <c r="D52" s="42"/>
      <c r="E52" s="42"/>
      <c r="F52" s="44"/>
      <c r="G52" s="44"/>
      <c r="H52" s="67" t="str">
        <f t="shared" si="6"/>
        <v/>
      </c>
      <c r="I52" s="41"/>
      <c r="J52" s="73" t="str">
        <f>IF(I52&gt;0,LOOKUP(I52,勘定科目!$B$2:$B$70,勘定科目!$C$2:$C$70),"")</f>
        <v/>
      </c>
    </row>
    <row r="53" spans="1:10" ht="24" customHeight="1" x14ac:dyDescent="0.2">
      <c r="A53" s="109"/>
      <c r="B53" s="54"/>
      <c r="C53" s="41"/>
      <c r="D53" s="42"/>
      <c r="E53" s="42"/>
      <c r="F53" s="44"/>
      <c r="G53" s="44"/>
      <c r="H53" s="67" t="str">
        <f t="shared" si="6"/>
        <v/>
      </c>
      <c r="I53" s="41"/>
      <c r="J53" s="73" t="str">
        <f>IF(I53&gt;0,LOOKUP(I53,勘定科目!$B$2:$B$70,勘定科目!$C$2:$C$70),"")</f>
        <v/>
      </c>
    </row>
    <row r="54" spans="1:10" ht="24" customHeight="1" x14ac:dyDescent="0.2">
      <c r="A54" s="109"/>
      <c r="B54" s="54"/>
      <c r="C54" s="41"/>
      <c r="D54" s="42"/>
      <c r="E54" s="42"/>
      <c r="F54" s="44"/>
      <c r="G54" s="44"/>
      <c r="H54" s="67" t="str">
        <f t="shared" si="6"/>
        <v/>
      </c>
      <c r="I54" s="41"/>
      <c r="J54" s="73" t="str">
        <f>IF(I54&gt;0,LOOKUP(I54,勘定科目!$B$2:$B$70,勘定科目!$C$2:$C$70),"")</f>
        <v/>
      </c>
    </row>
    <row r="55" spans="1:10" ht="24" customHeight="1" x14ac:dyDescent="0.2">
      <c r="A55" s="109"/>
      <c r="B55" s="54"/>
      <c r="C55" s="41"/>
      <c r="D55" s="42"/>
      <c r="E55" s="42"/>
      <c r="F55" s="44"/>
      <c r="G55" s="44"/>
      <c r="H55" s="67" t="str">
        <f t="shared" si="6"/>
        <v/>
      </c>
      <c r="I55" s="41"/>
      <c r="J55" s="73" t="str">
        <f>IF(I55&gt;0,LOOKUP(I55,勘定科目!$B$2:$B$70,勘定科目!$C$2:$C$70),"")</f>
        <v/>
      </c>
    </row>
    <row r="56" spans="1:10" ht="24" customHeight="1" x14ac:dyDescent="0.2">
      <c r="A56" s="109"/>
      <c r="B56" s="54"/>
      <c r="C56" s="41"/>
      <c r="D56" s="42"/>
      <c r="E56" s="42"/>
      <c r="F56" s="44"/>
      <c r="G56" s="44"/>
      <c r="H56" s="67" t="str">
        <f t="shared" si="6"/>
        <v/>
      </c>
      <c r="I56" s="41"/>
      <c r="J56" s="73" t="str">
        <f>IF(I56&gt;0,LOOKUP(I56,勘定科目!$B$2:$B$70,勘定科目!$C$2:$C$70),"")</f>
        <v/>
      </c>
    </row>
    <row r="57" spans="1:10" ht="24" customHeight="1" x14ac:dyDescent="0.2">
      <c r="A57" s="109"/>
      <c r="B57" s="54"/>
      <c r="C57" s="41"/>
      <c r="D57" s="42"/>
      <c r="E57" s="42"/>
      <c r="F57" s="44"/>
      <c r="G57" s="44"/>
      <c r="H57" s="67" t="str">
        <f t="shared" si="6"/>
        <v/>
      </c>
      <c r="I57" s="41"/>
      <c r="J57" s="73" t="str">
        <f>IF(I57&gt;0,LOOKUP(I57,勘定科目!$B$2:$B$70,勘定科目!$C$2:$C$70),"")</f>
        <v/>
      </c>
    </row>
    <row r="58" spans="1:10" ht="24" customHeight="1" x14ac:dyDescent="0.2">
      <c r="A58" s="109"/>
      <c r="B58" s="54"/>
      <c r="C58" s="41"/>
      <c r="D58" s="42"/>
      <c r="E58" s="42"/>
      <c r="F58" s="44"/>
      <c r="G58" s="44"/>
      <c r="H58" s="67" t="str">
        <f t="shared" si="6"/>
        <v/>
      </c>
      <c r="I58" s="41"/>
      <c r="J58" s="73" t="str">
        <f>IF(I58&gt;0,LOOKUP(I58,勘定科目!$B$2:$B$70,勘定科目!$C$2:$C$70),"")</f>
        <v/>
      </c>
    </row>
    <row r="59" spans="1:10" ht="24" customHeight="1" x14ac:dyDescent="0.2">
      <c r="A59" s="109"/>
      <c r="B59" s="54"/>
      <c r="C59" s="41"/>
      <c r="D59" s="42"/>
      <c r="E59" s="42"/>
      <c r="F59" s="44"/>
      <c r="G59" s="44"/>
      <c r="H59" s="67" t="str">
        <f t="shared" si="6"/>
        <v/>
      </c>
      <c r="I59" s="41"/>
      <c r="J59" s="73" t="str">
        <f>IF(I59&gt;0,LOOKUP(I59,勘定科目!$B$2:$B$70,勘定科目!$C$2:$C$70),"")</f>
        <v/>
      </c>
    </row>
    <row r="60" spans="1:10" ht="24" customHeight="1" x14ac:dyDescent="0.2">
      <c r="A60" s="109"/>
      <c r="B60" s="54"/>
      <c r="C60" s="41"/>
      <c r="D60" s="42"/>
      <c r="E60" s="42"/>
      <c r="F60" s="44"/>
      <c r="G60" s="44"/>
      <c r="H60" s="67" t="str">
        <f t="shared" si="6"/>
        <v/>
      </c>
      <c r="I60" s="41"/>
      <c r="J60" s="73" t="str">
        <f>IF(I60&gt;0,LOOKUP(I60,勘定科目!$B$2:$B$70,勘定科目!$C$2:$C$70),"")</f>
        <v/>
      </c>
    </row>
    <row r="61" spans="1:10" ht="24" customHeight="1" x14ac:dyDescent="0.2">
      <c r="A61" s="109"/>
      <c r="B61" s="54"/>
      <c r="C61" s="41"/>
      <c r="D61" s="42"/>
      <c r="E61" s="42"/>
      <c r="F61" s="44"/>
      <c r="G61" s="44"/>
      <c r="H61" s="67" t="str">
        <f t="shared" si="6"/>
        <v/>
      </c>
      <c r="I61" s="41"/>
      <c r="J61" s="73" t="str">
        <f>IF(I61&gt;0,LOOKUP(I61,勘定科目!$B$2:$B$70,勘定科目!$C$2:$C$70),"")</f>
        <v/>
      </c>
    </row>
    <row r="62" spans="1:10" ht="24" customHeight="1" x14ac:dyDescent="0.2">
      <c r="A62" s="109"/>
      <c r="B62" s="54"/>
      <c r="C62" s="41"/>
      <c r="D62" s="42"/>
      <c r="E62" s="42"/>
      <c r="F62" s="44"/>
      <c r="G62" s="44"/>
      <c r="H62" s="67" t="str">
        <f t="shared" si="6"/>
        <v/>
      </c>
      <c r="I62" s="41"/>
      <c r="J62" s="73" t="str">
        <f>IF(I62&gt;0,LOOKUP(I62,勘定科目!$B$2:$B$70,勘定科目!$C$2:$C$70),"")</f>
        <v/>
      </c>
    </row>
    <row r="63" spans="1:10" ht="24" customHeight="1" x14ac:dyDescent="0.2">
      <c r="A63" s="109"/>
      <c r="B63" s="54"/>
      <c r="C63" s="41"/>
      <c r="D63" s="42"/>
      <c r="E63" s="42"/>
      <c r="F63" s="44"/>
      <c r="G63" s="44"/>
      <c r="H63" s="67" t="str">
        <f t="shared" si="6"/>
        <v/>
      </c>
      <c r="I63" s="41"/>
      <c r="J63" s="73" t="str">
        <f>IF(I63&gt;0,LOOKUP(I63,勘定科目!$B$2:$B$70,勘定科目!$C$2:$C$70),"")</f>
        <v/>
      </c>
    </row>
    <row r="64" spans="1:10" ht="24" customHeight="1" x14ac:dyDescent="0.2">
      <c r="A64" s="109"/>
      <c r="B64" s="54"/>
      <c r="C64" s="41"/>
      <c r="D64" s="42"/>
      <c r="E64" s="42"/>
      <c r="F64" s="44"/>
      <c r="G64" s="44"/>
      <c r="H64" s="67" t="str">
        <f t="shared" si="6"/>
        <v/>
      </c>
      <c r="I64" s="41"/>
      <c r="J64" s="73" t="str">
        <f>IF(I64&gt;0,LOOKUP(I64,勘定科目!$B$2:$B$70,勘定科目!$C$2:$C$70),"")</f>
        <v/>
      </c>
    </row>
    <row r="65" spans="1:10" ht="24" customHeight="1" x14ac:dyDescent="0.2">
      <c r="A65" s="109"/>
      <c r="B65" s="54"/>
      <c r="C65" s="41"/>
      <c r="D65" s="42"/>
      <c r="E65" s="42"/>
      <c r="F65" s="44"/>
      <c r="G65" s="44"/>
      <c r="H65" s="67" t="str">
        <f t="shared" si="6"/>
        <v/>
      </c>
      <c r="I65" s="41"/>
      <c r="J65" s="73" t="str">
        <f>IF(I65&gt;0,LOOKUP(I65,勘定科目!$B$2:$B$70,勘定科目!$C$2:$C$70),"")</f>
        <v/>
      </c>
    </row>
    <row r="66" spans="1:10" ht="24" customHeight="1" x14ac:dyDescent="0.2">
      <c r="A66" s="109"/>
      <c r="B66" s="54"/>
      <c r="C66" s="41"/>
      <c r="D66" s="42"/>
      <c r="E66" s="42"/>
      <c r="F66" s="44"/>
      <c r="G66" s="44"/>
      <c r="H66" s="67" t="str">
        <f t="shared" si="6"/>
        <v/>
      </c>
      <c r="I66" s="41"/>
      <c r="J66" s="73" t="str">
        <f>IF(I66&gt;0,LOOKUP(I66,勘定科目!$B$2:$B$70,勘定科目!$C$2:$C$70),"")</f>
        <v/>
      </c>
    </row>
    <row r="67" spans="1:10" ht="24" customHeight="1" x14ac:dyDescent="0.2">
      <c r="A67" s="109"/>
      <c r="B67" s="54"/>
      <c r="C67" s="41"/>
      <c r="D67" s="42"/>
      <c r="E67" s="42"/>
      <c r="F67" s="44"/>
      <c r="G67" s="44"/>
      <c r="H67" s="67" t="str">
        <f t="shared" si="6"/>
        <v/>
      </c>
      <c r="I67" s="41"/>
      <c r="J67" s="73" t="str">
        <f>IF(I67&gt;0,LOOKUP(I67,勘定科目!$B$2:$B$70,勘定科目!$C$2:$C$70),"")</f>
        <v/>
      </c>
    </row>
    <row r="68" spans="1:10" ht="24" customHeight="1" thickBot="1" x14ac:dyDescent="0.25">
      <c r="A68" s="110"/>
      <c r="B68" s="54"/>
      <c r="C68" s="45"/>
      <c r="D68" s="46"/>
      <c r="E68" s="46"/>
      <c r="F68" s="47"/>
      <c r="G68" s="47"/>
      <c r="H68" s="68" t="str">
        <f t="shared" si="6"/>
        <v/>
      </c>
      <c r="I68" s="45"/>
      <c r="J68" s="74" t="str">
        <f>IF(I68&gt;0,LOOKUP(I68,勘定科目!$B$2:$B$70,勘定科目!$C$2:$C$70),"")</f>
        <v/>
      </c>
    </row>
    <row r="69" spans="1:10" ht="24" customHeight="1" thickBot="1" x14ac:dyDescent="0.25">
      <c r="A69" s="99"/>
      <c r="B69" s="140"/>
      <c r="C69" s="100"/>
      <c r="D69" s="101"/>
      <c r="E69" s="48" t="s">
        <v>61</v>
      </c>
      <c r="F69" s="69">
        <f>SUM(F42:F68)</f>
        <v>0</v>
      </c>
      <c r="G69" s="69">
        <f>SUM(G42:G68)</f>
        <v>0</v>
      </c>
      <c r="H69" s="69">
        <f>F69-G69+H41</f>
        <v>9000</v>
      </c>
      <c r="I69" s="102"/>
      <c r="J69" s="103"/>
    </row>
  </sheetData>
  <mergeCells count="37">
    <mergeCell ref="A69:D69"/>
    <mergeCell ref="I69:J69"/>
    <mergeCell ref="G39:G40"/>
    <mergeCell ref="H39:H40"/>
    <mergeCell ref="I39:I40"/>
    <mergeCell ref="J39:J40"/>
    <mergeCell ref="A41:D41"/>
    <mergeCell ref="A42:A68"/>
    <mergeCell ref="F39:F40"/>
    <mergeCell ref="A35:D35"/>
    <mergeCell ref="A39:B39"/>
    <mergeCell ref="C39:C40"/>
    <mergeCell ref="D39:D40"/>
    <mergeCell ref="E39:E40"/>
    <mergeCell ref="C36:J36"/>
    <mergeCell ref="A7:D7"/>
    <mergeCell ref="K7:M7"/>
    <mergeCell ref="A8:A34"/>
    <mergeCell ref="K18:M18"/>
    <mergeCell ref="G5:G6"/>
    <mergeCell ref="H5:H6"/>
    <mergeCell ref="I5:I6"/>
    <mergeCell ref="J5:J6"/>
    <mergeCell ref="K5:M6"/>
    <mergeCell ref="A5:B5"/>
    <mergeCell ref="C5:C6"/>
    <mergeCell ref="D5:D6"/>
    <mergeCell ref="E5:E6"/>
    <mergeCell ref="F5:F6"/>
    <mergeCell ref="Q5:S6"/>
    <mergeCell ref="T5:V6"/>
    <mergeCell ref="N5:P6"/>
    <mergeCell ref="C1:J1"/>
    <mergeCell ref="K1:V1"/>
    <mergeCell ref="K2:V2"/>
    <mergeCell ref="B3:J3"/>
    <mergeCell ref="K3:V3"/>
  </mergeCells>
  <phoneticPr fontId="2"/>
  <dataValidations count="3">
    <dataValidation imeMode="halfAlpha" allowBlank="1" showInputMessage="1" showErrorMessage="1" sqref="F7:I34 F41:I68" xr:uid="{00000000-0002-0000-0600-000000000000}"/>
    <dataValidation allowBlank="1" showInputMessage="1" showErrorMessage="1" promptTitle="NO" prompt="INPUT" sqref="J7:J34 J41:J68" xr:uid="{00000000-0002-0000-0600-000001000000}"/>
    <dataValidation allowBlank="1" showInputMessage="1" showErrorMessage="1" promptTitle="NO" prompt="INPUT_x000a_" sqref="J38" xr:uid="{98AA5718-2859-4FE3-8B93-5487A1CE192F}"/>
  </dataValidations>
  <pageMargins left="0.23622047244094491" right="0.23622047244094491" top="0.74803149606299213" bottom="0.55118110236220474" header="0" footer="0"/>
  <pageSetup paperSize="9" orientation="portrait" horizontalDpi="1200" verticalDpi="12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69"/>
  <sheetViews>
    <sheetView view="pageLayout" topLeftCell="A28" zoomScaleNormal="100" workbookViewId="0">
      <selection activeCell="A36" sqref="A36:XFD38"/>
    </sheetView>
  </sheetViews>
  <sheetFormatPr defaultColWidth="8.88671875" defaultRowHeight="13.2" x14ac:dyDescent="0.2"/>
  <cols>
    <col min="1" max="2" width="3.44140625" bestFit="1" customWidth="1"/>
    <col min="3" max="3" width="5.44140625" bestFit="1" customWidth="1"/>
    <col min="4" max="4" width="11.5546875" bestFit="1" customWidth="1"/>
    <col min="5" max="5" width="24.44140625" customWidth="1"/>
    <col min="6" max="8" width="11" customWidth="1"/>
    <col min="9" max="9" width="5.88671875" customWidth="1"/>
    <col min="10" max="10" width="11.5546875" bestFit="1" customWidth="1"/>
    <col min="11" max="11" width="4.33203125" customWidth="1"/>
    <col min="12" max="13" width="9.109375" customWidth="1"/>
    <col min="14" max="14" width="4.33203125" customWidth="1"/>
    <col min="15" max="16" width="9.109375" customWidth="1"/>
    <col min="17" max="17" width="4.33203125" customWidth="1"/>
    <col min="18" max="18" width="11" customWidth="1"/>
    <col min="19" max="19" width="9.109375" customWidth="1"/>
    <col min="20" max="20" width="4.33203125" customWidth="1"/>
    <col min="21" max="21" width="13.109375" customWidth="1"/>
    <col min="22" max="22" width="9.109375" customWidth="1"/>
  </cols>
  <sheetData>
    <row r="1" spans="1:22" ht="21" x14ac:dyDescent="0.2">
      <c r="A1" s="11"/>
      <c r="B1" s="11"/>
      <c r="C1" s="98" t="s">
        <v>48</v>
      </c>
      <c r="D1" s="98"/>
      <c r="E1" s="98"/>
      <c r="F1" s="98"/>
      <c r="G1" s="98"/>
      <c r="H1" s="98"/>
      <c r="I1" s="98"/>
      <c r="J1" s="98"/>
      <c r="K1" s="134" t="s">
        <v>62</v>
      </c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</row>
    <row r="2" spans="1:22" ht="21" x14ac:dyDescent="0.2">
      <c r="A2" s="11"/>
      <c r="B2" s="11"/>
      <c r="C2" s="11"/>
      <c r="D2" s="12"/>
      <c r="E2" s="12"/>
      <c r="F2" s="12"/>
      <c r="G2" s="12"/>
      <c r="H2" s="12"/>
      <c r="I2" s="11"/>
      <c r="J2" s="11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</row>
    <row r="3" spans="1:22" x14ac:dyDescent="0.2">
      <c r="A3" s="11"/>
      <c r="B3" s="135" t="s">
        <v>92</v>
      </c>
      <c r="C3" s="135"/>
      <c r="D3" s="135"/>
      <c r="E3" s="135"/>
      <c r="F3" s="135"/>
      <c r="G3" s="135"/>
      <c r="H3" s="135"/>
      <c r="I3" s="135"/>
      <c r="J3" s="135"/>
      <c r="K3" s="135" t="s">
        <v>93</v>
      </c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</row>
    <row r="4" spans="1:22" ht="13.8" thickBot="1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</row>
    <row r="5" spans="1:22" ht="13.5" customHeight="1" x14ac:dyDescent="0.2">
      <c r="A5" s="117" t="s">
        <v>49</v>
      </c>
      <c r="B5" s="118"/>
      <c r="C5" s="119" t="s">
        <v>60</v>
      </c>
      <c r="D5" s="120" t="s">
        <v>50</v>
      </c>
      <c r="E5" s="120" t="s">
        <v>51</v>
      </c>
      <c r="F5" s="120" t="s">
        <v>52</v>
      </c>
      <c r="G5" s="120" t="s">
        <v>53</v>
      </c>
      <c r="H5" s="120" t="s">
        <v>54</v>
      </c>
      <c r="I5" s="104" t="s">
        <v>65</v>
      </c>
      <c r="J5" s="138" t="s">
        <v>56</v>
      </c>
      <c r="K5" s="126" t="s">
        <v>26</v>
      </c>
      <c r="L5" s="127"/>
      <c r="M5" s="127"/>
      <c r="N5" s="127" t="s">
        <v>35</v>
      </c>
      <c r="O5" s="127"/>
      <c r="P5" s="136"/>
      <c r="Q5" s="126" t="s">
        <v>34</v>
      </c>
      <c r="R5" s="127"/>
      <c r="S5" s="128"/>
      <c r="T5" s="132" t="s">
        <v>47</v>
      </c>
      <c r="U5" s="127"/>
      <c r="V5" s="128"/>
    </row>
    <row r="6" spans="1:22" ht="13.8" thickBot="1" x14ac:dyDescent="0.25">
      <c r="A6" s="36" t="s">
        <v>57</v>
      </c>
      <c r="B6" s="37" t="s">
        <v>58</v>
      </c>
      <c r="C6" s="114"/>
      <c r="D6" s="116"/>
      <c r="E6" s="116"/>
      <c r="F6" s="116"/>
      <c r="G6" s="116"/>
      <c r="H6" s="116"/>
      <c r="I6" s="105"/>
      <c r="J6" s="139"/>
      <c r="K6" s="129"/>
      <c r="L6" s="130"/>
      <c r="M6" s="130"/>
      <c r="N6" s="130"/>
      <c r="O6" s="130"/>
      <c r="P6" s="137"/>
      <c r="Q6" s="129"/>
      <c r="R6" s="130"/>
      <c r="S6" s="131"/>
      <c r="T6" s="133"/>
      <c r="U6" s="130"/>
      <c r="V6" s="131"/>
    </row>
    <row r="7" spans="1:22" ht="24" x14ac:dyDescent="0.2">
      <c r="A7" s="117"/>
      <c r="B7" s="121"/>
      <c r="C7" s="121"/>
      <c r="D7" s="118"/>
      <c r="E7" s="38" t="s">
        <v>59</v>
      </c>
      <c r="F7" s="39"/>
      <c r="G7" s="39"/>
      <c r="H7" s="66">
        <f>現金出納帳５月!H35</f>
        <v>15200</v>
      </c>
      <c r="I7" s="40"/>
      <c r="J7" s="61"/>
      <c r="K7" s="123" t="s">
        <v>63</v>
      </c>
      <c r="L7" s="124"/>
      <c r="M7" s="125"/>
      <c r="N7" s="13">
        <v>201</v>
      </c>
      <c r="O7" s="13" t="str">
        <f>IF(LOOKUP(N7,勘定科目!$B$2:$B$70,勘定科目!$C$2:$C$70)=0,"",LOOKUP(N7,勘定科目!$B$2:$B$70,勘定科目!$C$2:$C$70))</f>
        <v>売上</v>
      </c>
      <c r="P7" s="14">
        <f t="shared" ref="P7:P18" si="0">SUMIF($J$8:$J$34,O7,$F$8:$F$34)+SUMIF($J$42:$J$68,O7,$F$42:$F$68)</f>
        <v>0</v>
      </c>
      <c r="Q7" s="15">
        <v>301</v>
      </c>
      <c r="R7" s="13" t="str">
        <f>IF(LOOKUP(Q7,勘定科目!$B$2:$B$70,勘定科目!$C$2:$C$70)=0,"",LOOKUP(Q7,勘定科目!$B$2:$B$70,勘定科目!$C$2:$C$70))</f>
        <v>仕入</v>
      </c>
      <c r="S7" s="16">
        <f t="shared" ref="S7:S32" si="1">SUMIF($J$8:$J$34,R7,$G$8:$G$34)+SUMIF($J$42:$J$68,R7,$G$42:$G$68)</f>
        <v>0</v>
      </c>
      <c r="T7" s="17">
        <v>401</v>
      </c>
      <c r="U7" s="13" t="str">
        <f>IF(LOOKUP(T7,勘定科目!$B$2:$B$70,勘定科目!$C$2:$C$70)=0,"",LOOKUP(T7,勘定科目!$B$2:$B$70,勘定科目!$C$2:$C$70))</f>
        <v>租税公課</v>
      </c>
      <c r="V7" s="18">
        <f t="shared" ref="V7:V27" si="2">SUMIF($J$8:$J$34,U7,$G$8:$G$34)+SUMIF($J$42:$J$68,U7,$G$42:$G$68)</f>
        <v>0</v>
      </c>
    </row>
    <row r="8" spans="1:22" ht="24" customHeight="1" x14ac:dyDescent="0.2">
      <c r="A8" s="108">
        <v>6</v>
      </c>
      <c r="B8" s="41"/>
      <c r="C8" s="41"/>
      <c r="D8" s="42"/>
      <c r="E8" s="43"/>
      <c r="F8" s="44"/>
      <c r="G8" s="44"/>
      <c r="H8" s="67" t="str">
        <f t="shared" ref="H8:H34" si="3">IF(F8-G8&lt;&gt;0,H7+F8-G8,"")</f>
        <v/>
      </c>
      <c r="I8" s="41"/>
      <c r="J8" s="62" t="str">
        <f>IF(I8&gt;0,LOOKUP(I8,勘定科目!$B$2:$B$70,勘定科目!$C$2:$C$70),"")</f>
        <v/>
      </c>
      <c r="K8" s="19">
        <v>101</v>
      </c>
      <c r="L8" s="20" t="str">
        <f>IF(LOOKUP(K8,勘定科目!$B$2:$B$70,勘定科目!$C$2:$C$70)=0,"",LOOKUP(K8,勘定科目!$B$2:$B$70,勘定科目!$C$2:$C$70))</f>
        <v>現金</v>
      </c>
      <c r="M8" s="21">
        <f t="shared" ref="M8:M17" si="4">SUMIF($J$8:$J$34,L8,$F$8:$F$34)+SUMIF($J$42:$J$68,L8,$F$42:$F$68)</f>
        <v>0</v>
      </c>
      <c r="N8" s="20">
        <v>202</v>
      </c>
      <c r="O8" s="20" t="str">
        <f>IF(LOOKUP(N8,勘定科目!$B$2:$B$70,勘定科目!$C$2:$C$70)=0,"",LOOKUP(N8,勘定科目!$B$2:$B$70,勘定科目!$C$2:$C$70))</f>
        <v>売上２</v>
      </c>
      <c r="P8" s="22">
        <f t="shared" si="0"/>
        <v>0</v>
      </c>
      <c r="Q8" s="19">
        <v>302</v>
      </c>
      <c r="R8" s="20" t="str">
        <f>IF(LOOKUP(Q8,勘定科目!$B$2:$B$70,勘定科目!$C$2:$C$70)=0,"",LOOKUP(Q8,勘定科目!$B$2:$B$70,勘定科目!$C$2:$C$70))</f>
        <v>買掛金</v>
      </c>
      <c r="S8" s="23">
        <f t="shared" si="1"/>
        <v>0</v>
      </c>
      <c r="T8" s="24">
        <v>402</v>
      </c>
      <c r="U8" s="20" t="str">
        <f>IF(LOOKUP(T8,勘定科目!$B$2:$B$70,勘定科目!$C$2:$C$70)=0,"",LOOKUP(T8,勘定科目!$B$2:$B$70,勘定科目!$C$2:$C$70))</f>
        <v>種苗費</v>
      </c>
      <c r="V8" s="25">
        <f t="shared" si="2"/>
        <v>0</v>
      </c>
    </row>
    <row r="9" spans="1:22" ht="24" customHeight="1" x14ac:dyDescent="0.2">
      <c r="A9" s="109"/>
      <c r="B9" s="41"/>
      <c r="C9" s="41"/>
      <c r="D9" s="42"/>
      <c r="E9" s="42"/>
      <c r="F9" s="44"/>
      <c r="G9" s="44"/>
      <c r="H9" s="67" t="str">
        <f t="shared" si="3"/>
        <v/>
      </c>
      <c r="I9" s="41"/>
      <c r="J9" s="63" t="str">
        <f>IF(I9&gt;0,LOOKUP(I9,勘定科目!$B$2:$B$70,勘定科目!$C$2:$C$70),"")</f>
        <v/>
      </c>
      <c r="K9" s="19">
        <v>102</v>
      </c>
      <c r="L9" s="20" t="str">
        <f>IF(LOOKUP(K9,勘定科目!$B$2:$B$70,勘定科目!$C$2:$C$70)=0,"",LOOKUP(K9,勘定科目!$B$2:$B$70,勘定科目!$C$2:$C$70))</f>
        <v>当座預金</v>
      </c>
      <c r="M9" s="21">
        <f t="shared" si="4"/>
        <v>0</v>
      </c>
      <c r="N9" s="20">
        <v>203</v>
      </c>
      <c r="O9" s="20" t="str">
        <f>IF(LOOKUP(N9,勘定科目!$B$2:$B$70,勘定科目!$C$2:$C$70)=0,"",LOOKUP(N9,勘定科目!$B$2:$B$70,勘定科目!$C$2:$C$70))</f>
        <v>受取利息</v>
      </c>
      <c r="P9" s="22">
        <f t="shared" si="0"/>
        <v>0</v>
      </c>
      <c r="Q9" s="19">
        <v>303</v>
      </c>
      <c r="R9" s="20" t="str">
        <f>IF(LOOKUP(Q9,勘定科目!$B$2:$B$70,勘定科目!$C$2:$C$70)=0,"",LOOKUP(Q9,勘定科目!$B$2:$B$70,勘定科目!$C$2:$C$70))</f>
        <v>租税公課</v>
      </c>
      <c r="S9" s="23">
        <f t="shared" si="1"/>
        <v>0</v>
      </c>
      <c r="T9" s="24">
        <v>403</v>
      </c>
      <c r="U9" s="20" t="str">
        <f>IF(LOOKUP(T9,勘定科目!$B$2:$B$70,勘定科目!$C$2:$C$70)=0,"",LOOKUP(T9,勘定科目!$B$2:$B$70,勘定科目!$C$2:$C$70))</f>
        <v>素畜費</v>
      </c>
      <c r="V9" s="25">
        <f t="shared" si="2"/>
        <v>0</v>
      </c>
    </row>
    <row r="10" spans="1:22" ht="24" customHeight="1" x14ac:dyDescent="0.2">
      <c r="A10" s="109"/>
      <c r="B10" s="41"/>
      <c r="C10" s="41"/>
      <c r="D10" s="42"/>
      <c r="E10" s="42"/>
      <c r="F10" s="44"/>
      <c r="G10" s="44"/>
      <c r="H10" s="67" t="str">
        <f t="shared" si="3"/>
        <v/>
      </c>
      <c r="I10" s="41"/>
      <c r="J10" s="63" t="str">
        <f>IF(I10&gt;0,LOOKUP(I10,勘定科目!$B$2:$B$70,勘定科目!$C$2:$C$70),"")</f>
        <v/>
      </c>
      <c r="K10" s="19">
        <v>103</v>
      </c>
      <c r="L10" s="20" t="str">
        <f>IF(LOOKUP(K10,勘定科目!$B$2:$B$70,勘定科目!$C$2:$C$70)=0,"",LOOKUP(K10,勘定科目!$B$2:$B$70,勘定科目!$C$2:$C$70))</f>
        <v>普通預金</v>
      </c>
      <c r="M10" s="21">
        <f t="shared" si="4"/>
        <v>0</v>
      </c>
      <c r="N10" s="20">
        <v>204</v>
      </c>
      <c r="O10" s="20" t="str">
        <f>IF(LOOKUP(N10,勘定科目!$B$2:$B$70,勘定科目!$C$2:$C$70)=0,"",LOOKUP(N10,勘定科目!$B$2:$B$70,勘定科目!$C$2:$C$70))</f>
        <v>雑収入</v>
      </c>
      <c r="P10" s="22">
        <f t="shared" si="0"/>
        <v>0</v>
      </c>
      <c r="Q10" s="19">
        <v>304</v>
      </c>
      <c r="R10" s="20" t="str">
        <f>IF(LOOKUP(Q10,勘定科目!$B$2:$B$70,勘定科目!$C$2:$C$70)=0,"",LOOKUP(Q10,勘定科目!$B$2:$B$70,勘定科目!$C$2:$C$70))</f>
        <v>荷造運賃</v>
      </c>
      <c r="S10" s="23">
        <f t="shared" si="1"/>
        <v>0</v>
      </c>
      <c r="T10" s="24">
        <v>404</v>
      </c>
      <c r="U10" s="20" t="str">
        <f>IF(LOOKUP(T10,勘定科目!$B$2:$B$70,勘定科目!$C$2:$C$70)=0,"",LOOKUP(T10,勘定科目!$B$2:$B$70,勘定科目!$C$2:$C$70))</f>
        <v>飼料費</v>
      </c>
      <c r="V10" s="25">
        <f t="shared" si="2"/>
        <v>0</v>
      </c>
    </row>
    <row r="11" spans="1:22" ht="24" customHeight="1" x14ac:dyDescent="0.2">
      <c r="A11" s="109"/>
      <c r="B11" s="41"/>
      <c r="C11" s="41"/>
      <c r="D11" s="42"/>
      <c r="E11" s="42"/>
      <c r="F11" s="44"/>
      <c r="G11" s="44"/>
      <c r="H11" s="67" t="str">
        <f t="shared" si="3"/>
        <v/>
      </c>
      <c r="I11" s="41"/>
      <c r="J11" s="63" t="str">
        <f>IF(I11&gt;0,LOOKUP(I11,勘定科目!$B$2:$B$70,勘定科目!$C$2:$C$70),"")</f>
        <v/>
      </c>
      <c r="K11" s="19">
        <v>104</v>
      </c>
      <c r="L11" s="20" t="str">
        <f>IF(LOOKUP(K11,勘定科目!$B$2:$B$70,勘定科目!$C$2:$C$70)=0,"",LOOKUP(K11,勘定科目!$B$2:$B$70,勘定科目!$C$2:$C$70))</f>
        <v>定期預金</v>
      </c>
      <c r="M11" s="21">
        <f t="shared" si="4"/>
        <v>0</v>
      </c>
      <c r="N11" s="20">
        <v>205</v>
      </c>
      <c r="O11" s="20" t="str">
        <f>IF(LOOKUP(N11,勘定科目!$B$2:$B$70,勘定科目!$C$2:$C$70)=0,"",LOOKUP(N11,勘定科目!$B$2:$B$70,勘定科目!$C$2:$C$70))</f>
        <v>仕入</v>
      </c>
      <c r="P11" s="22">
        <f t="shared" si="0"/>
        <v>0</v>
      </c>
      <c r="Q11" s="19">
        <v>305</v>
      </c>
      <c r="R11" s="20" t="str">
        <f>IF(LOOKUP(Q11,勘定科目!$B$2:$B$70,勘定科目!$C$2:$C$70)=0,"",LOOKUP(Q11,勘定科目!$B$2:$B$70,勘定科目!$C$2:$C$70))</f>
        <v>水道光熱費</v>
      </c>
      <c r="S11" s="23">
        <f t="shared" si="1"/>
        <v>0</v>
      </c>
      <c r="T11" s="24">
        <v>405</v>
      </c>
      <c r="U11" s="20" t="str">
        <f>IF(LOOKUP(T11,勘定科目!$B$2:$B$70,勘定科目!$C$2:$C$70)=0,"",LOOKUP(T11,勘定科目!$B$2:$B$70,勘定科目!$C$2:$C$70))</f>
        <v>農具費</v>
      </c>
      <c r="V11" s="25">
        <f t="shared" si="2"/>
        <v>0</v>
      </c>
    </row>
    <row r="12" spans="1:22" ht="24" customHeight="1" x14ac:dyDescent="0.2">
      <c r="A12" s="109"/>
      <c r="B12" s="41"/>
      <c r="C12" s="41"/>
      <c r="D12" s="42"/>
      <c r="E12" s="42"/>
      <c r="F12" s="44"/>
      <c r="G12" s="44"/>
      <c r="H12" s="67" t="str">
        <f t="shared" si="3"/>
        <v/>
      </c>
      <c r="I12" s="41"/>
      <c r="J12" s="63" t="str">
        <f>IF(I12&gt;0,LOOKUP(I12,勘定科目!$B$2:$B$70,勘定科目!$C$2:$C$70),"")</f>
        <v/>
      </c>
      <c r="K12" s="19">
        <v>105</v>
      </c>
      <c r="L12" s="20" t="str">
        <f>IF(LOOKUP(K12,勘定科目!$B$2:$B$70,勘定科目!$C$2:$C$70)=0,"",LOOKUP(K12,勘定科目!$B$2:$B$70,勘定科目!$C$2:$C$70))</f>
        <v>積立預金</v>
      </c>
      <c r="M12" s="21">
        <f t="shared" si="4"/>
        <v>0</v>
      </c>
      <c r="N12" s="20">
        <v>206</v>
      </c>
      <c r="O12" s="20" t="str">
        <f>IF(LOOKUP(N12,勘定科目!$B$2:$B$70,勘定科目!$C$2:$C$70)=0,"",LOOKUP(N12,勘定科目!$B$2:$B$70,勘定科目!$C$2:$C$70))</f>
        <v>売掛金</v>
      </c>
      <c r="P12" s="22">
        <f t="shared" si="0"/>
        <v>0</v>
      </c>
      <c r="Q12" s="19">
        <v>306</v>
      </c>
      <c r="R12" s="20" t="str">
        <f>IF(LOOKUP(Q12,勘定科目!$B$2:$B$70,勘定科目!$C$2:$C$70)=0,"",LOOKUP(Q12,勘定科目!$B$2:$B$70,勘定科目!$C$2:$C$70))</f>
        <v>旅費交通費</v>
      </c>
      <c r="S12" s="23">
        <f t="shared" si="1"/>
        <v>0</v>
      </c>
      <c r="T12" s="24">
        <v>406</v>
      </c>
      <c r="U12" s="20" t="str">
        <f>IF(LOOKUP(T12,勘定科目!$B$2:$B$70,勘定科目!$C$2:$C$70)=0,"",LOOKUP(T12,勘定科目!$B$2:$B$70,勘定科目!$C$2:$C$70))</f>
        <v>農薬衛生費</v>
      </c>
      <c r="V12" s="25">
        <f t="shared" si="2"/>
        <v>0</v>
      </c>
    </row>
    <row r="13" spans="1:22" ht="24" customHeight="1" x14ac:dyDescent="0.2">
      <c r="A13" s="109"/>
      <c r="B13" s="41"/>
      <c r="C13" s="41"/>
      <c r="D13" s="42"/>
      <c r="E13" s="42"/>
      <c r="F13" s="44"/>
      <c r="G13" s="44"/>
      <c r="H13" s="67" t="str">
        <f t="shared" si="3"/>
        <v/>
      </c>
      <c r="I13" s="41"/>
      <c r="J13" s="63" t="str">
        <f>IF(I13&gt;0,LOOKUP(I13,勘定科目!$B$2:$B$70,勘定科目!$C$2:$C$70),"")</f>
        <v/>
      </c>
      <c r="K13" s="19">
        <v>106</v>
      </c>
      <c r="L13" s="20" t="str">
        <f>IF(LOOKUP(K13,勘定科目!$B$2:$B$70,勘定科目!$C$2:$C$70)=0,"",LOOKUP(K13,勘定科目!$B$2:$B$70,勘定科目!$C$2:$C$70))</f>
        <v/>
      </c>
      <c r="M13" s="21">
        <f t="shared" si="4"/>
        <v>0</v>
      </c>
      <c r="N13" s="20">
        <v>207</v>
      </c>
      <c r="O13" s="20" t="str">
        <f>IF(LOOKUP(N13,勘定科目!$B$2:$B$70,勘定科目!$C$2:$C$70)=0,"",LOOKUP(N13,勘定科目!$B$2:$B$70,勘定科目!$C$2:$C$70))</f>
        <v>事業主借</v>
      </c>
      <c r="P13" s="22">
        <f t="shared" si="0"/>
        <v>0</v>
      </c>
      <c r="Q13" s="19">
        <v>307</v>
      </c>
      <c r="R13" s="20" t="str">
        <f>IF(LOOKUP(Q13,勘定科目!$B$2:$B$70,勘定科目!$C$2:$C$70)=0,"",LOOKUP(Q13,勘定科目!$B$2:$B$70,勘定科目!$C$2:$C$70))</f>
        <v>通信費</v>
      </c>
      <c r="S13" s="23">
        <f t="shared" si="1"/>
        <v>0</v>
      </c>
      <c r="T13" s="24">
        <v>407</v>
      </c>
      <c r="U13" s="20" t="str">
        <f>IF(LOOKUP(T13,勘定科目!$B$2:$B$70,勘定科目!$C$2:$C$70)=0,"",LOOKUP(T13,勘定科目!$B$2:$B$70,勘定科目!$C$2:$C$70))</f>
        <v>諸材料費</v>
      </c>
      <c r="V13" s="25">
        <f t="shared" si="2"/>
        <v>0</v>
      </c>
    </row>
    <row r="14" spans="1:22" ht="24" customHeight="1" x14ac:dyDescent="0.2">
      <c r="A14" s="109"/>
      <c r="B14" s="41"/>
      <c r="C14" s="41"/>
      <c r="D14" s="42"/>
      <c r="E14" s="42"/>
      <c r="F14" s="44"/>
      <c r="G14" s="44"/>
      <c r="H14" s="67" t="str">
        <f t="shared" si="3"/>
        <v/>
      </c>
      <c r="I14" s="41"/>
      <c r="J14" s="63" t="str">
        <f>IF(I14&gt;0,LOOKUP(I14,勘定科目!$B$2:$B$70,勘定科目!$C$2:$C$70),"")</f>
        <v/>
      </c>
      <c r="K14" s="19">
        <v>107</v>
      </c>
      <c r="L14" s="20" t="str">
        <f>IF(LOOKUP(K14,勘定科目!$B$2:$B$70,勘定科目!$C$2:$C$70)=0,"",LOOKUP(K14,勘定科目!$B$2:$B$70,勘定科目!$C$2:$C$70))</f>
        <v/>
      </c>
      <c r="M14" s="21">
        <f t="shared" si="4"/>
        <v>0</v>
      </c>
      <c r="N14" s="20">
        <v>208</v>
      </c>
      <c r="O14" s="20" t="str">
        <f>IF(LOOKUP(N14,勘定科目!$B$2:$B$70,勘定科目!$C$2:$C$70)=0,"",LOOKUP(N14,勘定科目!$B$2:$B$70,勘定科目!$C$2:$C$70))</f>
        <v>預金引出</v>
      </c>
      <c r="P14" s="22">
        <f t="shared" si="0"/>
        <v>0</v>
      </c>
      <c r="Q14" s="19">
        <v>308</v>
      </c>
      <c r="R14" s="20" t="str">
        <f>IF(LOOKUP(Q14,勘定科目!$B$2:$B$70,勘定科目!$C$2:$C$70)=0,"",LOOKUP(Q14,勘定科目!$B$2:$B$70,勘定科目!$C$2:$C$70))</f>
        <v>広告宣伝費</v>
      </c>
      <c r="S14" s="23">
        <f t="shared" si="1"/>
        <v>0</v>
      </c>
      <c r="T14" s="24">
        <v>408</v>
      </c>
      <c r="U14" s="20" t="str">
        <f>IF(LOOKUP(T14,勘定科目!$B$2:$B$70,勘定科目!$C$2:$C$70)=0,"",LOOKUP(T14,勘定科目!$B$2:$B$70,勘定科目!$C$2:$C$70))</f>
        <v>修繕費</v>
      </c>
      <c r="V14" s="25">
        <f t="shared" si="2"/>
        <v>0</v>
      </c>
    </row>
    <row r="15" spans="1:22" ht="24" customHeight="1" x14ac:dyDescent="0.2">
      <c r="A15" s="109"/>
      <c r="B15" s="41"/>
      <c r="C15" s="41"/>
      <c r="D15" s="42"/>
      <c r="E15" s="42"/>
      <c r="F15" s="44"/>
      <c r="G15" s="44"/>
      <c r="H15" s="67" t="str">
        <f t="shared" si="3"/>
        <v/>
      </c>
      <c r="I15" s="41"/>
      <c r="J15" s="63" t="str">
        <f>IF(I15&gt;0,LOOKUP(I15,勘定科目!$B$2:$B$70,勘定科目!$C$2:$C$70),"")</f>
        <v/>
      </c>
      <c r="K15" s="19">
        <v>108</v>
      </c>
      <c r="L15" s="20" t="str">
        <f>IF(LOOKUP(K15,勘定科目!$B$2:$B$70,勘定科目!$C$2:$C$70)=0,"",LOOKUP(K15,勘定科目!$B$2:$B$70,勘定科目!$C$2:$C$70))</f>
        <v/>
      </c>
      <c r="M15" s="21">
        <f t="shared" si="4"/>
        <v>0</v>
      </c>
      <c r="N15" s="20">
        <v>209</v>
      </c>
      <c r="O15" s="20" t="str">
        <f>IF(LOOKUP(N15,勘定科目!$B$2:$B$70,勘定科目!$C$2:$C$70)=0,"",LOOKUP(N15,勘定科目!$B$2:$B$70,勘定科目!$C$2:$C$70))</f>
        <v/>
      </c>
      <c r="P15" s="22">
        <f t="shared" si="0"/>
        <v>0</v>
      </c>
      <c r="Q15" s="19">
        <v>309</v>
      </c>
      <c r="R15" s="20" t="str">
        <f>IF(LOOKUP(Q15,勘定科目!$B$2:$B$70,勘定科目!$C$2:$C$70)=0,"",LOOKUP(Q15,勘定科目!$B$2:$B$70,勘定科目!$C$2:$C$70))</f>
        <v>接待交際費</v>
      </c>
      <c r="S15" s="23">
        <f t="shared" si="1"/>
        <v>0</v>
      </c>
      <c r="T15" s="24">
        <v>409</v>
      </c>
      <c r="U15" s="20" t="str">
        <f>IF(LOOKUP(T15,勘定科目!$B$2:$B$70,勘定科目!$C$2:$C$70)=0,"",LOOKUP(T15,勘定科目!$B$2:$B$70,勘定科目!$C$2:$C$70))</f>
        <v>動力光熱費</v>
      </c>
      <c r="V15" s="25">
        <f t="shared" si="2"/>
        <v>0</v>
      </c>
    </row>
    <row r="16" spans="1:22" ht="24" customHeight="1" x14ac:dyDescent="0.2">
      <c r="A16" s="109"/>
      <c r="B16" s="41"/>
      <c r="C16" s="41"/>
      <c r="D16" s="42"/>
      <c r="E16" s="42"/>
      <c r="F16" s="44"/>
      <c r="G16" s="44"/>
      <c r="H16" s="67" t="str">
        <f t="shared" si="3"/>
        <v/>
      </c>
      <c r="I16" s="41"/>
      <c r="J16" s="63" t="str">
        <f>IF(I16&gt;0,LOOKUP(I16,勘定科目!$B$2:$B$70,勘定科目!$C$2:$C$70),"")</f>
        <v/>
      </c>
      <c r="K16" s="19">
        <v>109</v>
      </c>
      <c r="L16" s="20" t="str">
        <f>IF(LOOKUP(K16,勘定科目!$B$2:$B$70,勘定科目!$C$2:$C$70)=0,"",LOOKUP(K16,勘定科目!$B$2:$B$70,勘定科目!$C$2:$C$70))</f>
        <v/>
      </c>
      <c r="M16" s="21">
        <f t="shared" si="4"/>
        <v>0</v>
      </c>
      <c r="N16" s="20">
        <v>210</v>
      </c>
      <c r="O16" s="20" t="str">
        <f>IF(LOOKUP(N16,勘定科目!$B$2:$B$70,勘定科目!$C$2:$C$70)=0,"",LOOKUP(N16,勘定科目!$B$2:$B$70,勘定科目!$C$2:$C$70))</f>
        <v/>
      </c>
      <c r="P16" s="22">
        <f t="shared" si="0"/>
        <v>0</v>
      </c>
      <c r="Q16" s="19">
        <v>310</v>
      </c>
      <c r="R16" s="20" t="str">
        <f>IF(LOOKUP(Q16,勘定科目!$B$2:$B$70,勘定科目!$C$2:$C$70)=0,"",LOOKUP(Q16,勘定科目!$B$2:$B$70,勘定科目!$C$2:$C$70))</f>
        <v>損害保険料</v>
      </c>
      <c r="S16" s="23">
        <f t="shared" si="1"/>
        <v>0</v>
      </c>
      <c r="T16" s="24">
        <v>410</v>
      </c>
      <c r="U16" s="20" t="str">
        <f>IF(LOOKUP(T16,勘定科目!$B$2:$B$70,勘定科目!$C$2:$C$70)=0,"",LOOKUP(T16,勘定科目!$B$2:$B$70,勘定科目!$C$2:$C$70))</f>
        <v>原材料仕入高</v>
      </c>
      <c r="V16" s="25">
        <f t="shared" si="2"/>
        <v>0</v>
      </c>
    </row>
    <row r="17" spans="1:22" ht="24" customHeight="1" thickBot="1" x14ac:dyDescent="0.25">
      <c r="A17" s="109"/>
      <c r="B17" s="41"/>
      <c r="C17" s="41"/>
      <c r="D17" s="42"/>
      <c r="E17" s="42"/>
      <c r="F17" s="44"/>
      <c r="G17" s="44"/>
      <c r="H17" s="67" t="str">
        <f t="shared" si="3"/>
        <v/>
      </c>
      <c r="I17" s="41"/>
      <c r="J17" s="63" t="str">
        <f>IF(I17&gt;0,LOOKUP(I17,勘定科目!$B$2:$B$70,勘定科目!$C$2:$C$70),"")</f>
        <v/>
      </c>
      <c r="K17" s="26">
        <v>110</v>
      </c>
      <c r="L17" s="27" t="str">
        <f>IF(LOOKUP(K17,勘定科目!$B$2:$B$70,勘定科目!$C$2:$C$70)=0,"",LOOKUP(K17,勘定科目!$B$2:$B$70,勘定科目!$C$2:$C$70))</f>
        <v/>
      </c>
      <c r="M17" s="28">
        <f t="shared" si="4"/>
        <v>0</v>
      </c>
      <c r="N17" s="20">
        <v>211</v>
      </c>
      <c r="O17" s="20" t="str">
        <f>IF(LOOKUP(N17,勘定科目!$B$2:$B$70,勘定科目!$C$2:$C$70)=0,"",LOOKUP(N17,勘定科目!$B$2:$B$70,勘定科目!$C$2:$C$70))</f>
        <v/>
      </c>
      <c r="P17" s="22">
        <f t="shared" si="0"/>
        <v>0</v>
      </c>
      <c r="Q17" s="19">
        <v>311</v>
      </c>
      <c r="R17" s="20" t="str">
        <f>IF(LOOKUP(Q17,勘定科目!$B$2:$B$70,勘定科目!$C$2:$C$70)=0,"",LOOKUP(Q17,勘定科目!$B$2:$B$70,勘定科目!$C$2:$C$70))</f>
        <v>修繕費</v>
      </c>
      <c r="S17" s="23">
        <f t="shared" si="1"/>
        <v>0</v>
      </c>
      <c r="T17" s="24">
        <v>411</v>
      </c>
      <c r="U17" s="20" t="str">
        <f>IF(LOOKUP(T17,勘定科目!$B$2:$B$70,勘定科目!$C$2:$C$70)=0,"",LOOKUP(T17,勘定科目!$B$2:$B$70,勘定科目!$C$2:$C$70))</f>
        <v>外注工賃</v>
      </c>
      <c r="V17" s="25">
        <f t="shared" si="2"/>
        <v>0</v>
      </c>
    </row>
    <row r="18" spans="1:22" ht="24" customHeight="1" x14ac:dyDescent="0.2">
      <c r="A18" s="109"/>
      <c r="B18" s="41"/>
      <c r="C18" s="41"/>
      <c r="D18" s="42"/>
      <c r="E18" s="42"/>
      <c r="F18" s="44"/>
      <c r="G18" s="44"/>
      <c r="H18" s="67" t="str">
        <f t="shared" si="3"/>
        <v/>
      </c>
      <c r="I18" s="41"/>
      <c r="J18" s="63" t="str">
        <f>IF(I18&gt;0,LOOKUP(I18,勘定科目!$B$2:$B$70,勘定科目!$C$2:$C$70),"")</f>
        <v/>
      </c>
      <c r="K18" s="123" t="s">
        <v>64</v>
      </c>
      <c r="L18" s="124"/>
      <c r="M18" s="125"/>
      <c r="N18" s="20">
        <v>212</v>
      </c>
      <c r="O18" s="20" t="str">
        <f>IF(LOOKUP(N18,勘定科目!$B$2:$B$70,勘定科目!$C$2:$C$70)=0,"",LOOKUP(N18,勘定科目!$B$2:$B$70,勘定科目!$C$2:$C$70))</f>
        <v/>
      </c>
      <c r="P18" s="22">
        <f t="shared" si="0"/>
        <v>0</v>
      </c>
      <c r="Q18" s="19">
        <v>312</v>
      </c>
      <c r="R18" s="20" t="str">
        <f>IF(LOOKUP(Q18,勘定科目!$B$2:$B$70,勘定科目!$C$2:$C$70)=0,"",LOOKUP(Q18,勘定科目!$B$2:$B$70,勘定科目!$C$2:$C$70))</f>
        <v>消耗品費</v>
      </c>
      <c r="S18" s="23">
        <f t="shared" si="1"/>
        <v>0</v>
      </c>
      <c r="T18" s="24">
        <v>412</v>
      </c>
      <c r="U18" s="20" t="str">
        <f>IF(LOOKUP(T18,勘定科目!$B$2:$B$70,勘定科目!$C$2:$C$70)=0,"",LOOKUP(T18,勘定科目!$B$2:$B$70,勘定科目!$C$2:$C$70))</f>
        <v>電力費</v>
      </c>
      <c r="V18" s="25">
        <f t="shared" si="2"/>
        <v>0</v>
      </c>
    </row>
    <row r="19" spans="1:22" ht="24" customHeight="1" x14ac:dyDescent="0.2">
      <c r="A19" s="109"/>
      <c r="B19" s="41"/>
      <c r="C19" s="41"/>
      <c r="D19" s="42"/>
      <c r="E19" s="42"/>
      <c r="F19" s="44"/>
      <c r="G19" s="44"/>
      <c r="H19" s="67" t="str">
        <f t="shared" si="3"/>
        <v/>
      </c>
      <c r="I19" s="41"/>
      <c r="J19" s="63" t="str">
        <f>IF(I19&gt;0,LOOKUP(I19,勘定科目!$B$2:$B$70,勘定科目!$C$2:$C$70),"")</f>
        <v/>
      </c>
      <c r="K19" s="19">
        <v>101</v>
      </c>
      <c r="L19" s="20" t="str">
        <f>IF(LOOKUP(K19,勘定科目!$B$2:$B$70,勘定科目!$C$2:$C$70)=0,"",LOOKUP(K19,勘定科目!$B$2:$B$70,勘定科目!$C$2:$C$70))</f>
        <v>現金</v>
      </c>
      <c r="M19" s="21">
        <f t="shared" ref="M19:M28" si="5">SUMIF($J$8:$J$34,L19,$G$8:$G$34)+SUMIF($J$42:$J$68,L19,$G$42:$G$68)</f>
        <v>0</v>
      </c>
      <c r="N19" s="20"/>
      <c r="O19" s="20"/>
      <c r="P19" s="22"/>
      <c r="Q19" s="19">
        <v>313</v>
      </c>
      <c r="R19" s="20" t="str">
        <f>IF(LOOKUP(Q19,勘定科目!$B$2:$B$70,勘定科目!$C$2:$C$70)=0,"",LOOKUP(Q19,勘定科目!$B$2:$B$70,勘定科目!$C$2:$C$70))</f>
        <v>減価償却費</v>
      </c>
      <c r="S19" s="23">
        <f t="shared" si="1"/>
        <v>0</v>
      </c>
      <c r="T19" s="24">
        <v>413</v>
      </c>
      <c r="U19" s="20" t="str">
        <f>IF(LOOKUP(T19,勘定科目!$B$2:$B$70,勘定科目!$C$2:$C$70)=0,"",LOOKUP(T19,勘定科目!$B$2:$B$70,勘定科目!$C$2:$C$70))</f>
        <v>水道光熱費</v>
      </c>
      <c r="V19" s="25">
        <f t="shared" si="2"/>
        <v>0</v>
      </c>
    </row>
    <row r="20" spans="1:22" ht="24" customHeight="1" x14ac:dyDescent="0.2">
      <c r="A20" s="109"/>
      <c r="B20" s="41"/>
      <c r="C20" s="41"/>
      <c r="D20" s="42"/>
      <c r="E20" s="42"/>
      <c r="F20" s="44"/>
      <c r="G20" s="44"/>
      <c r="H20" s="67" t="str">
        <f t="shared" si="3"/>
        <v/>
      </c>
      <c r="I20" s="41"/>
      <c r="J20" s="63" t="str">
        <f>IF(I20&gt;0,LOOKUP(I20,勘定科目!$B$2:$B$70,勘定科目!$C$2:$C$70),"")</f>
        <v/>
      </c>
      <c r="K20" s="19">
        <v>102</v>
      </c>
      <c r="L20" s="20" t="str">
        <f>IF(LOOKUP(K20,勘定科目!$B$2:$B$70,勘定科目!$C$2:$C$70)=0,"",LOOKUP(K20,勘定科目!$B$2:$B$70,勘定科目!$C$2:$C$70))</f>
        <v>当座預金</v>
      </c>
      <c r="M20" s="21">
        <f t="shared" si="5"/>
        <v>0</v>
      </c>
      <c r="N20" s="20"/>
      <c r="O20" s="20"/>
      <c r="P20" s="22"/>
      <c r="Q20" s="19">
        <v>314</v>
      </c>
      <c r="R20" s="20" t="str">
        <f>IF(LOOKUP(Q20,勘定科目!$B$2:$B$70,勘定科目!$C$2:$C$70)=0,"",LOOKUP(Q20,勘定科目!$B$2:$B$70,勘定科目!$C$2:$C$70))</f>
        <v>福利厚生費</v>
      </c>
      <c r="S20" s="23">
        <f t="shared" si="1"/>
        <v>0</v>
      </c>
      <c r="T20" s="24">
        <v>414</v>
      </c>
      <c r="U20" s="20" t="str">
        <f>IF(LOOKUP(T20,勘定科目!$B$2:$B$70,勘定科目!$C$2:$C$70)=0,"",LOOKUP(T20,勘定科目!$B$2:$B$70,勘定科目!$C$2:$C$70))</f>
        <v>修繕費</v>
      </c>
      <c r="V20" s="25">
        <f t="shared" si="2"/>
        <v>0</v>
      </c>
    </row>
    <row r="21" spans="1:22" ht="24" customHeight="1" x14ac:dyDescent="0.2">
      <c r="A21" s="109"/>
      <c r="B21" s="41"/>
      <c r="C21" s="41"/>
      <c r="D21" s="42"/>
      <c r="E21" s="42"/>
      <c r="F21" s="44"/>
      <c r="G21" s="44"/>
      <c r="H21" s="67" t="str">
        <f t="shared" si="3"/>
        <v/>
      </c>
      <c r="I21" s="41"/>
      <c r="J21" s="63" t="str">
        <f>IF(I21&gt;0,LOOKUP(I21,勘定科目!$B$2:$B$70,勘定科目!$C$2:$C$70),"")</f>
        <v/>
      </c>
      <c r="K21" s="19">
        <v>103</v>
      </c>
      <c r="L21" s="20" t="str">
        <f>IF(LOOKUP(K21,勘定科目!$B$2:$B$70,勘定科目!$C$2:$C$70)=0,"",LOOKUP(K21,勘定科目!$B$2:$B$70,勘定科目!$C$2:$C$70))</f>
        <v>普通預金</v>
      </c>
      <c r="M21" s="21">
        <f t="shared" si="5"/>
        <v>0</v>
      </c>
      <c r="N21" s="20"/>
      <c r="O21" s="20"/>
      <c r="P21" s="22"/>
      <c r="Q21" s="19">
        <v>315</v>
      </c>
      <c r="R21" s="20" t="str">
        <f>IF(LOOKUP(Q21,勘定科目!$B$2:$B$70,勘定科目!$C$2:$C$70)=0,"",LOOKUP(Q21,勘定科目!$B$2:$B$70,勘定科目!$C$2:$C$70))</f>
        <v>給料賃金</v>
      </c>
      <c r="S21" s="23">
        <f t="shared" si="1"/>
        <v>0</v>
      </c>
      <c r="T21" s="24">
        <v>415</v>
      </c>
      <c r="U21" s="20" t="str">
        <f>IF(LOOKUP(T21,勘定科目!$B$2:$B$70,勘定科目!$C$2:$C$70)=0,"",LOOKUP(T21,勘定科目!$B$2:$B$70,勘定科目!$C$2:$C$70))</f>
        <v>減価償却費</v>
      </c>
      <c r="V21" s="25">
        <f t="shared" si="2"/>
        <v>0</v>
      </c>
    </row>
    <row r="22" spans="1:22" ht="24" customHeight="1" x14ac:dyDescent="0.2">
      <c r="A22" s="109"/>
      <c r="B22" s="41"/>
      <c r="C22" s="41"/>
      <c r="D22" s="42"/>
      <c r="E22" s="42"/>
      <c r="F22" s="44"/>
      <c r="G22" s="44"/>
      <c r="H22" s="67" t="str">
        <f t="shared" si="3"/>
        <v/>
      </c>
      <c r="I22" s="41"/>
      <c r="J22" s="63" t="str">
        <f>IF(I22&gt;0,LOOKUP(I22,勘定科目!$B$2:$B$70,勘定科目!$C$2:$C$70),"")</f>
        <v/>
      </c>
      <c r="K22" s="19">
        <v>104</v>
      </c>
      <c r="L22" s="20" t="str">
        <f>IF(LOOKUP(K22,勘定科目!$B$2:$B$70,勘定科目!$C$2:$C$70)=0,"",LOOKUP(K22,勘定科目!$B$2:$B$70,勘定科目!$C$2:$C$70))</f>
        <v>定期預金</v>
      </c>
      <c r="M22" s="21">
        <f t="shared" si="5"/>
        <v>0</v>
      </c>
      <c r="N22" s="20"/>
      <c r="O22" s="20"/>
      <c r="P22" s="22"/>
      <c r="Q22" s="19">
        <v>316</v>
      </c>
      <c r="R22" s="20" t="str">
        <f>IF(LOOKUP(Q22,勘定科目!$B$2:$B$70,勘定科目!$C$2:$C$70)=0,"",LOOKUP(Q22,勘定科目!$B$2:$B$70,勘定科目!$C$2:$C$70))</f>
        <v>外注工賃</v>
      </c>
      <c r="S22" s="23">
        <f t="shared" si="1"/>
        <v>0</v>
      </c>
      <c r="T22" s="24">
        <v>416</v>
      </c>
      <c r="U22" s="20" t="str">
        <f>IF(LOOKUP(T22,勘定科目!$B$2:$B$70,勘定科目!$C$2:$C$70)=0,"",LOOKUP(T22,勘定科目!$B$2:$B$70,勘定科目!$C$2:$C$70))</f>
        <v/>
      </c>
      <c r="V22" s="25">
        <f t="shared" si="2"/>
        <v>0</v>
      </c>
    </row>
    <row r="23" spans="1:22" ht="24" customHeight="1" x14ac:dyDescent="0.2">
      <c r="A23" s="109"/>
      <c r="B23" s="41"/>
      <c r="C23" s="41"/>
      <c r="D23" s="42"/>
      <c r="E23" s="42"/>
      <c r="F23" s="44"/>
      <c r="G23" s="44"/>
      <c r="H23" s="67" t="str">
        <f t="shared" si="3"/>
        <v/>
      </c>
      <c r="I23" s="41"/>
      <c r="J23" s="63" t="str">
        <f>IF(I23&gt;0,LOOKUP(I23,勘定科目!$B$2:$B$70,勘定科目!$C$2:$C$70),"")</f>
        <v/>
      </c>
      <c r="K23" s="19">
        <v>105</v>
      </c>
      <c r="L23" s="20" t="str">
        <f>IF(LOOKUP(K23,勘定科目!$B$2:$B$70,勘定科目!$C$2:$C$70)=0,"",LOOKUP(K23,勘定科目!$B$2:$B$70,勘定科目!$C$2:$C$70))</f>
        <v>積立預金</v>
      </c>
      <c r="M23" s="21">
        <f t="shared" si="5"/>
        <v>0</v>
      </c>
      <c r="N23" s="20"/>
      <c r="O23" s="20"/>
      <c r="P23" s="22"/>
      <c r="Q23" s="19">
        <v>317</v>
      </c>
      <c r="R23" s="20" t="str">
        <f>IF(LOOKUP(Q23,勘定科目!$B$2:$B$70,勘定科目!$C$2:$C$70)=0,"",LOOKUP(Q23,勘定科目!$B$2:$B$70,勘定科目!$C$2:$C$70))</f>
        <v>利子割引料</v>
      </c>
      <c r="S23" s="23">
        <f t="shared" si="1"/>
        <v>0</v>
      </c>
      <c r="T23" s="24">
        <v>417</v>
      </c>
      <c r="U23" s="20" t="str">
        <f>IF(LOOKUP(T23,勘定科目!$B$2:$B$70,勘定科目!$C$2:$C$70)=0,"",LOOKUP(T23,勘定科目!$B$2:$B$70,勘定科目!$C$2:$C$70))</f>
        <v/>
      </c>
      <c r="V23" s="25">
        <f t="shared" si="2"/>
        <v>0</v>
      </c>
    </row>
    <row r="24" spans="1:22" ht="24" customHeight="1" x14ac:dyDescent="0.2">
      <c r="A24" s="109"/>
      <c r="B24" s="41"/>
      <c r="C24" s="41"/>
      <c r="D24" s="42"/>
      <c r="E24" s="42"/>
      <c r="F24" s="44"/>
      <c r="G24" s="44"/>
      <c r="H24" s="67" t="str">
        <f t="shared" si="3"/>
        <v/>
      </c>
      <c r="I24" s="41"/>
      <c r="J24" s="63" t="str">
        <f>IF(I24&gt;0,LOOKUP(I24,勘定科目!$B$2:$B$70,勘定科目!$C$2:$C$70),"")</f>
        <v/>
      </c>
      <c r="K24" s="19">
        <v>106</v>
      </c>
      <c r="L24" s="20" t="str">
        <f>IF(LOOKUP(K24,勘定科目!$B$2:$B$70,勘定科目!$C$2:$C$70)=0,"",LOOKUP(K24,勘定科目!$B$2:$B$70,勘定科目!$C$2:$C$70))</f>
        <v/>
      </c>
      <c r="M24" s="21">
        <f t="shared" si="5"/>
        <v>0</v>
      </c>
      <c r="N24" s="20"/>
      <c r="O24" s="20"/>
      <c r="P24" s="22"/>
      <c r="Q24" s="19">
        <v>318</v>
      </c>
      <c r="R24" s="20" t="str">
        <f>IF(LOOKUP(Q24,勘定科目!$B$2:$B$70,勘定科目!$C$2:$C$70)=0,"",LOOKUP(Q24,勘定科目!$B$2:$B$70,勘定科目!$C$2:$C$70))</f>
        <v>地代家賃</v>
      </c>
      <c r="S24" s="23">
        <f t="shared" si="1"/>
        <v>0</v>
      </c>
      <c r="T24" s="24">
        <v>418</v>
      </c>
      <c r="U24" s="20" t="str">
        <f>IF(LOOKUP(T24,勘定科目!$B$2:$B$70,勘定科目!$C$2:$C$70)=0,"",LOOKUP(T24,勘定科目!$B$2:$B$70,勘定科目!$C$2:$C$70))</f>
        <v/>
      </c>
      <c r="V24" s="25">
        <f t="shared" si="2"/>
        <v>0</v>
      </c>
    </row>
    <row r="25" spans="1:22" ht="24" customHeight="1" x14ac:dyDescent="0.2">
      <c r="A25" s="109"/>
      <c r="B25" s="41"/>
      <c r="C25" s="41"/>
      <c r="D25" s="42"/>
      <c r="E25" s="42"/>
      <c r="F25" s="44"/>
      <c r="G25" s="44"/>
      <c r="H25" s="67" t="str">
        <f t="shared" si="3"/>
        <v/>
      </c>
      <c r="I25" s="41"/>
      <c r="J25" s="63" t="str">
        <f>IF(I25&gt;0,LOOKUP(I25,勘定科目!$B$2:$B$70,勘定科目!$C$2:$C$70),"")</f>
        <v/>
      </c>
      <c r="K25" s="19">
        <v>107</v>
      </c>
      <c r="L25" s="20" t="str">
        <f>IF(LOOKUP(K25,勘定科目!$B$2:$B$70,勘定科目!$C$2:$C$70)=0,"",LOOKUP(K25,勘定科目!$B$2:$B$70,勘定科目!$C$2:$C$70))</f>
        <v/>
      </c>
      <c r="M25" s="21">
        <f t="shared" si="5"/>
        <v>0</v>
      </c>
      <c r="N25" s="20"/>
      <c r="O25" s="20"/>
      <c r="P25" s="22"/>
      <c r="Q25" s="19">
        <v>319</v>
      </c>
      <c r="R25" s="20" t="str">
        <f>IF(LOOKUP(Q25,勘定科目!$B$2:$B$70,勘定科目!$C$2:$C$70)=0,"",LOOKUP(Q25,勘定科目!$B$2:$B$70,勘定科目!$C$2:$C$70))</f>
        <v>貸倒金</v>
      </c>
      <c r="S25" s="23">
        <f t="shared" si="1"/>
        <v>0</v>
      </c>
      <c r="T25" s="24">
        <v>419</v>
      </c>
      <c r="U25" s="20" t="str">
        <f>IF(LOOKUP(T25,勘定科目!$B$2:$B$70,勘定科目!$C$2:$C$70)=0,"",LOOKUP(T25,勘定科目!$B$2:$B$70,勘定科目!$C$2:$C$70))</f>
        <v/>
      </c>
      <c r="V25" s="25">
        <f t="shared" si="2"/>
        <v>0</v>
      </c>
    </row>
    <row r="26" spans="1:22" ht="24" customHeight="1" x14ac:dyDescent="0.2">
      <c r="A26" s="109"/>
      <c r="B26" s="41"/>
      <c r="C26" s="41"/>
      <c r="D26" s="42"/>
      <c r="E26" s="42"/>
      <c r="F26" s="44"/>
      <c r="G26" s="44"/>
      <c r="H26" s="67" t="str">
        <f t="shared" si="3"/>
        <v/>
      </c>
      <c r="I26" s="41"/>
      <c r="J26" s="63" t="str">
        <f>IF(I26&gt;0,LOOKUP(I26,勘定科目!$B$2:$B$70,勘定科目!$C$2:$C$70),"")</f>
        <v/>
      </c>
      <c r="K26" s="19">
        <v>108</v>
      </c>
      <c r="L26" s="20" t="str">
        <f>IF(LOOKUP(K26,勘定科目!$B$2:$B$70,勘定科目!$C$2:$C$70)=0,"",LOOKUP(K26,勘定科目!$B$2:$B$70,勘定科目!$C$2:$C$70))</f>
        <v/>
      </c>
      <c r="M26" s="21">
        <f t="shared" si="5"/>
        <v>0</v>
      </c>
      <c r="N26" s="20"/>
      <c r="O26" s="20"/>
      <c r="P26" s="22"/>
      <c r="Q26" s="19">
        <v>320</v>
      </c>
      <c r="R26" s="20" t="str">
        <f>IF(LOOKUP(Q26,勘定科目!$B$2:$B$70,勘定科目!$C$2:$C$70)=0,"",LOOKUP(Q26,勘定科目!$B$2:$B$70,勘定科目!$C$2:$C$70))</f>
        <v>車両費</v>
      </c>
      <c r="S26" s="23">
        <f t="shared" si="1"/>
        <v>0</v>
      </c>
      <c r="T26" s="24">
        <v>420</v>
      </c>
      <c r="U26" s="20" t="str">
        <f>IF(LOOKUP(T26,勘定科目!$B$2:$B$70,勘定科目!$C$2:$C$70)=0,"",LOOKUP(T26,勘定科目!$B$2:$B$70,勘定科目!$C$2:$C$70))</f>
        <v/>
      </c>
      <c r="V26" s="25">
        <f t="shared" si="2"/>
        <v>0</v>
      </c>
    </row>
    <row r="27" spans="1:22" ht="24" customHeight="1" x14ac:dyDescent="0.2">
      <c r="A27" s="109"/>
      <c r="B27" s="41"/>
      <c r="C27" s="41"/>
      <c r="D27" s="42"/>
      <c r="E27" s="42"/>
      <c r="F27" s="44"/>
      <c r="G27" s="44"/>
      <c r="H27" s="67" t="str">
        <f t="shared" si="3"/>
        <v/>
      </c>
      <c r="I27" s="41"/>
      <c r="J27" s="63" t="str">
        <f>IF(I27&gt;0,LOOKUP(I27,勘定科目!$B$2:$B$70,勘定科目!$C$2:$C$70),"")</f>
        <v/>
      </c>
      <c r="K27" s="19">
        <v>109</v>
      </c>
      <c r="L27" s="20" t="str">
        <f>IF(LOOKUP(K27,勘定科目!$B$2:$B$70,勘定科目!$C$2:$C$70)=0,"",LOOKUP(K27,勘定科目!$B$2:$B$70,勘定科目!$C$2:$C$70))</f>
        <v/>
      </c>
      <c r="M27" s="21">
        <f t="shared" si="5"/>
        <v>0</v>
      </c>
      <c r="N27" s="20"/>
      <c r="O27" s="20"/>
      <c r="P27" s="22"/>
      <c r="Q27" s="19">
        <v>321</v>
      </c>
      <c r="R27" s="20" t="str">
        <f>IF(LOOKUP(Q27,勘定科目!$B$2:$B$70,勘定科目!$C$2:$C$70)=0,"",LOOKUP(Q27,勘定科目!$B$2:$B$70,勘定科目!$C$2:$C$70))</f>
        <v>雑費</v>
      </c>
      <c r="S27" s="23">
        <f t="shared" si="1"/>
        <v>0</v>
      </c>
      <c r="T27" s="24">
        <v>421</v>
      </c>
      <c r="U27" s="20" t="str">
        <f>IF(LOOKUP(T27,勘定科目!$B$2:$B$70,勘定科目!$C$2:$C$70)=0,"",LOOKUP(T27,勘定科目!$B$2:$B$70,勘定科目!$C$2:$C$70))</f>
        <v/>
      </c>
      <c r="V27" s="25">
        <f t="shared" si="2"/>
        <v>0</v>
      </c>
    </row>
    <row r="28" spans="1:22" ht="24" customHeight="1" x14ac:dyDescent="0.2">
      <c r="A28" s="109"/>
      <c r="B28" s="41"/>
      <c r="C28" s="41"/>
      <c r="D28" s="42"/>
      <c r="E28" s="42"/>
      <c r="F28" s="44"/>
      <c r="G28" s="44"/>
      <c r="H28" s="67" t="str">
        <f t="shared" si="3"/>
        <v/>
      </c>
      <c r="I28" s="41"/>
      <c r="J28" s="63" t="str">
        <f>IF(I28&gt;0,LOOKUP(I28,勘定科目!$B$2:$B$70,勘定科目!$C$2:$C$70),"")</f>
        <v/>
      </c>
      <c r="K28" s="19">
        <v>110</v>
      </c>
      <c r="L28" s="20" t="str">
        <f>IF(LOOKUP(K28,勘定科目!$B$2:$B$70,勘定科目!$C$2:$C$70)=0,"",LOOKUP(K28,勘定科目!$B$2:$B$70,勘定科目!$C$2:$C$70))</f>
        <v/>
      </c>
      <c r="M28" s="21">
        <f t="shared" si="5"/>
        <v>0</v>
      </c>
      <c r="N28" s="20"/>
      <c r="O28" s="20"/>
      <c r="P28" s="22"/>
      <c r="Q28" s="19">
        <v>322</v>
      </c>
      <c r="R28" s="20" t="str">
        <f>IF(LOOKUP(Q28,勘定科目!$B$2:$B$70,勘定科目!$C$2:$C$70)=0,"",LOOKUP(Q28,勘定科目!$B$2:$B$70,勘定科目!$C$2:$C$70))</f>
        <v>事業主貸</v>
      </c>
      <c r="S28" s="23">
        <f t="shared" si="1"/>
        <v>0</v>
      </c>
      <c r="T28" s="24"/>
      <c r="U28" s="20"/>
      <c r="V28" s="25"/>
    </row>
    <row r="29" spans="1:22" ht="24" customHeight="1" x14ac:dyDescent="0.2">
      <c r="A29" s="109"/>
      <c r="B29" s="41"/>
      <c r="C29" s="41"/>
      <c r="D29" s="42"/>
      <c r="E29" s="42"/>
      <c r="F29" s="44"/>
      <c r="G29" s="44"/>
      <c r="H29" s="67" t="str">
        <f t="shared" si="3"/>
        <v/>
      </c>
      <c r="I29" s="41"/>
      <c r="J29" s="63" t="str">
        <f>IF(I29&gt;0,LOOKUP(I29,勘定科目!$B$2:$B$70,勘定科目!$C$2:$C$70),"")</f>
        <v/>
      </c>
      <c r="K29" s="19"/>
      <c r="L29" s="20"/>
      <c r="M29" s="21"/>
      <c r="N29" s="20"/>
      <c r="O29" s="20"/>
      <c r="P29" s="22"/>
      <c r="Q29" s="19">
        <v>323</v>
      </c>
      <c r="R29" s="20" t="str">
        <f>IF(LOOKUP(Q29,勘定科目!$B$2:$B$70,勘定科目!$C$2:$C$70)=0,"",LOOKUP(Q29,勘定科目!$B$2:$B$70,勘定科目!$C$2:$C$70))</f>
        <v>リース料</v>
      </c>
      <c r="S29" s="23">
        <f t="shared" si="1"/>
        <v>0</v>
      </c>
      <c r="T29" s="24"/>
      <c r="U29" s="20"/>
      <c r="V29" s="25"/>
    </row>
    <row r="30" spans="1:22" ht="24" customHeight="1" x14ac:dyDescent="0.2">
      <c r="A30" s="109"/>
      <c r="B30" s="41"/>
      <c r="C30" s="41"/>
      <c r="D30" s="42"/>
      <c r="E30" s="42"/>
      <c r="F30" s="44"/>
      <c r="G30" s="44"/>
      <c r="H30" s="67" t="str">
        <f t="shared" si="3"/>
        <v/>
      </c>
      <c r="I30" s="41"/>
      <c r="J30" s="63" t="str">
        <f>IF(I30&gt;0,LOOKUP(I30,勘定科目!$B$2:$B$70,勘定科目!$C$2:$C$70),"")</f>
        <v/>
      </c>
      <c r="K30" s="19"/>
      <c r="L30" s="20"/>
      <c r="M30" s="21"/>
      <c r="N30" s="20"/>
      <c r="O30" s="20"/>
      <c r="P30" s="22"/>
      <c r="Q30" s="19">
        <v>324</v>
      </c>
      <c r="R30" s="20" t="str">
        <f>IF(LOOKUP(Q30,勘定科目!$B$2:$B$70,勘定科目!$C$2:$C$70)=0,"",LOOKUP(Q30,勘定科目!$B$2:$B$70,勘定科目!$C$2:$C$70))</f>
        <v>預金預入</v>
      </c>
      <c r="S30" s="23">
        <f t="shared" si="1"/>
        <v>0</v>
      </c>
      <c r="T30" s="24"/>
      <c r="U30" s="20"/>
      <c r="V30" s="25"/>
    </row>
    <row r="31" spans="1:22" ht="24" customHeight="1" x14ac:dyDescent="0.2">
      <c r="A31" s="109"/>
      <c r="B31" s="41"/>
      <c r="C31" s="41"/>
      <c r="D31" s="42"/>
      <c r="E31" s="42"/>
      <c r="F31" s="44"/>
      <c r="G31" s="44"/>
      <c r="H31" s="67" t="str">
        <f t="shared" si="3"/>
        <v/>
      </c>
      <c r="I31" s="41"/>
      <c r="J31" s="63" t="str">
        <f>IF(I31&gt;0,LOOKUP(I31,勘定科目!$B$2:$B$70,勘定科目!$C$2:$C$70),"")</f>
        <v/>
      </c>
      <c r="K31" s="19"/>
      <c r="L31" s="20"/>
      <c r="M31" s="21"/>
      <c r="N31" s="20"/>
      <c r="O31" s="20"/>
      <c r="P31" s="22"/>
      <c r="Q31" s="19">
        <v>325</v>
      </c>
      <c r="R31" s="20" t="str">
        <f>IF(LOOKUP(Q31,勘定科目!$B$2:$B$70,勘定科目!$C$2:$C$70)=0,"",LOOKUP(Q31,勘定科目!$B$2:$B$70,勘定科目!$C$2:$C$70))</f>
        <v/>
      </c>
      <c r="S31" s="23">
        <f t="shared" si="1"/>
        <v>0</v>
      </c>
      <c r="T31" s="24"/>
      <c r="U31" s="20"/>
      <c r="V31" s="25"/>
    </row>
    <row r="32" spans="1:22" ht="24" customHeight="1" x14ac:dyDescent="0.2">
      <c r="A32" s="109"/>
      <c r="B32" s="41"/>
      <c r="C32" s="41"/>
      <c r="D32" s="42"/>
      <c r="E32" s="42"/>
      <c r="F32" s="44"/>
      <c r="G32" s="44"/>
      <c r="H32" s="67" t="str">
        <f t="shared" si="3"/>
        <v/>
      </c>
      <c r="I32" s="41"/>
      <c r="J32" s="63" t="str">
        <f>IF(I32&gt;0,LOOKUP(I32,勘定科目!$B$2:$B$70,勘定科目!$C$2:$C$70),"")</f>
        <v/>
      </c>
      <c r="K32" s="19"/>
      <c r="L32" s="20"/>
      <c r="M32" s="21"/>
      <c r="N32" s="20"/>
      <c r="O32" s="20"/>
      <c r="P32" s="22"/>
      <c r="Q32" s="19">
        <v>326</v>
      </c>
      <c r="R32" s="20" t="str">
        <f>IF(LOOKUP(Q32,勘定科目!$B$2:$B$70,勘定科目!$C$2:$C$70)=0,"",LOOKUP(Q32,勘定科目!$B$2:$B$70,勘定科目!$C$2:$C$70))</f>
        <v/>
      </c>
      <c r="S32" s="23">
        <f t="shared" si="1"/>
        <v>0</v>
      </c>
      <c r="T32" s="24"/>
      <c r="U32" s="20"/>
      <c r="V32" s="25"/>
    </row>
    <row r="33" spans="1:22" ht="24" customHeight="1" x14ac:dyDescent="0.2">
      <c r="A33" s="109"/>
      <c r="B33" s="41"/>
      <c r="C33" s="41"/>
      <c r="D33" s="42"/>
      <c r="E33" s="42"/>
      <c r="F33" s="44"/>
      <c r="G33" s="44"/>
      <c r="H33" s="67" t="str">
        <f t="shared" si="3"/>
        <v/>
      </c>
      <c r="I33" s="41"/>
      <c r="J33" s="63" t="str">
        <f>IF(I33&gt;0,LOOKUP(I33,勘定科目!$B$2:$B$70,勘定科目!$C$2:$C$70),"")</f>
        <v/>
      </c>
      <c r="K33" s="19"/>
      <c r="L33" s="20"/>
      <c r="M33" s="20"/>
      <c r="N33" s="20"/>
      <c r="O33" s="20"/>
      <c r="P33" s="29"/>
      <c r="Q33" s="19"/>
      <c r="R33" s="20"/>
      <c r="S33" s="30"/>
      <c r="T33" s="24"/>
      <c r="U33" s="20"/>
      <c r="V33" s="31"/>
    </row>
    <row r="34" spans="1:22" ht="24" customHeight="1" thickBot="1" x14ac:dyDescent="0.25">
      <c r="A34" s="110"/>
      <c r="B34" s="45"/>
      <c r="C34" s="45"/>
      <c r="D34" s="46"/>
      <c r="E34" s="46"/>
      <c r="F34" s="47"/>
      <c r="G34" s="47"/>
      <c r="H34" s="68" t="str">
        <f t="shared" si="3"/>
        <v/>
      </c>
      <c r="I34" s="45"/>
      <c r="J34" s="64" t="str">
        <f>IF(I34&gt;0,LOOKUP(I34,勘定科目!$B$2:$B$70,勘定科目!$C$2:$C$70),"")</f>
        <v/>
      </c>
      <c r="K34" s="19"/>
      <c r="L34" s="20"/>
      <c r="M34" s="20"/>
      <c r="N34" s="20"/>
      <c r="O34" s="20"/>
      <c r="P34" s="29"/>
      <c r="Q34" s="19"/>
      <c r="R34" s="20"/>
      <c r="S34" s="30"/>
      <c r="T34" s="24"/>
      <c r="U34" s="20"/>
      <c r="V34" s="31"/>
    </row>
    <row r="35" spans="1:22" ht="24" customHeight="1" thickBot="1" x14ac:dyDescent="0.25">
      <c r="A35" s="99"/>
      <c r="B35" s="100"/>
      <c r="C35" s="100"/>
      <c r="D35" s="101"/>
      <c r="E35" s="48" t="s">
        <v>61</v>
      </c>
      <c r="F35" s="69">
        <f>SUM(F8:F34)</f>
        <v>0</v>
      </c>
      <c r="G35" s="69">
        <f>SUM(G8:G34)</f>
        <v>0</v>
      </c>
      <c r="H35" s="69">
        <f>F35-G35+H7</f>
        <v>15200</v>
      </c>
      <c r="I35" s="70"/>
      <c r="J35" s="65"/>
      <c r="K35" s="26"/>
      <c r="L35" s="27"/>
      <c r="M35" s="27"/>
      <c r="N35" s="27"/>
      <c r="O35" s="27"/>
      <c r="P35" s="32"/>
      <c r="Q35" s="26"/>
      <c r="R35" s="27"/>
      <c r="S35" s="33"/>
      <c r="T35" s="34"/>
      <c r="U35" s="27"/>
      <c r="V35" s="35"/>
    </row>
    <row r="36" spans="1:22" ht="24" customHeight="1" x14ac:dyDescent="0.2">
      <c r="A36" s="86"/>
      <c r="B36" s="86"/>
      <c r="C36" s="98" t="str">
        <f>現金出納帳２月!C36</f>
        <v>銀行勘定帳（○○○○銀行）</v>
      </c>
      <c r="D36" s="98"/>
      <c r="E36" s="98"/>
      <c r="F36" s="98"/>
      <c r="G36" s="98"/>
      <c r="H36" s="98"/>
      <c r="I36" s="98"/>
      <c r="J36" s="98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11"/>
    </row>
    <row r="37" spans="1:22" ht="13.2" customHeight="1" x14ac:dyDescent="0.2">
      <c r="A37" s="86"/>
      <c r="B37" s="86"/>
      <c r="C37" s="12"/>
      <c r="D37" s="12"/>
      <c r="E37" s="12"/>
      <c r="F37" s="12"/>
      <c r="G37" s="12"/>
      <c r="H37" s="12"/>
      <c r="I37" s="12"/>
      <c r="J37" s="12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11"/>
    </row>
    <row r="38" spans="1:22" ht="13.2" customHeight="1" thickBot="1" x14ac:dyDescent="0.25">
      <c r="A38" s="85"/>
      <c r="B38" s="85"/>
      <c r="C38" s="85"/>
      <c r="D38" s="85"/>
      <c r="E38" s="88"/>
      <c r="F38" s="89"/>
      <c r="G38" s="89"/>
      <c r="H38" s="89"/>
      <c r="I38" s="90"/>
      <c r="J38" s="90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11"/>
    </row>
    <row r="39" spans="1:22" ht="24" customHeight="1" x14ac:dyDescent="0.2">
      <c r="A39" s="117" t="s">
        <v>49</v>
      </c>
      <c r="B39" s="118"/>
      <c r="C39" s="119" t="s">
        <v>60</v>
      </c>
      <c r="D39" s="120" t="s">
        <v>50</v>
      </c>
      <c r="E39" s="120" t="s">
        <v>51</v>
      </c>
      <c r="F39" s="120" t="s">
        <v>52</v>
      </c>
      <c r="G39" s="120" t="s">
        <v>53</v>
      </c>
      <c r="H39" s="120" t="s">
        <v>54</v>
      </c>
      <c r="I39" s="119" t="s">
        <v>55</v>
      </c>
      <c r="J39" s="106" t="s">
        <v>56</v>
      </c>
    </row>
    <row r="40" spans="1:22" ht="24" customHeight="1" thickBot="1" x14ac:dyDescent="0.25">
      <c r="A40" s="36" t="s">
        <v>57</v>
      </c>
      <c r="B40" s="37" t="s">
        <v>58</v>
      </c>
      <c r="C40" s="114"/>
      <c r="D40" s="116"/>
      <c r="E40" s="116"/>
      <c r="F40" s="116"/>
      <c r="G40" s="116"/>
      <c r="H40" s="116"/>
      <c r="I40" s="114"/>
      <c r="J40" s="107"/>
    </row>
    <row r="41" spans="1:22" ht="24" customHeight="1" x14ac:dyDescent="0.2">
      <c r="A41" s="117"/>
      <c r="B41" s="121"/>
      <c r="C41" s="121"/>
      <c r="D41" s="118"/>
      <c r="E41" s="38" t="s">
        <v>59</v>
      </c>
      <c r="F41" s="39"/>
      <c r="G41" s="39"/>
      <c r="H41" s="66">
        <f>現金出納帳５月!H69</f>
        <v>9000</v>
      </c>
      <c r="I41" s="40"/>
      <c r="J41" s="71" t="str">
        <f>IF(I41&gt;0,LOOKUP(I41,勘定科目!$B$2:$B$70,勘定科目!$C$2:$C$70),"")</f>
        <v/>
      </c>
    </row>
    <row r="42" spans="1:22" ht="24" customHeight="1" x14ac:dyDescent="0.2">
      <c r="A42" s="108">
        <v>6</v>
      </c>
      <c r="B42" s="41"/>
      <c r="C42" s="41"/>
      <c r="D42" s="42"/>
      <c r="E42" s="43"/>
      <c r="F42" s="44"/>
      <c r="G42" s="44"/>
      <c r="H42" s="67" t="str">
        <f t="shared" ref="H42:H68" si="6">IF(F42-G42&lt;&gt;0,H41+F42-G42,"")</f>
        <v/>
      </c>
      <c r="I42" s="41"/>
      <c r="J42" s="72" t="str">
        <f>IF(I42&gt;0,LOOKUP(I42,勘定科目!$B$2:$B$70,勘定科目!$C$2:$C$70),"")</f>
        <v/>
      </c>
    </row>
    <row r="43" spans="1:22" ht="24" customHeight="1" x14ac:dyDescent="0.2">
      <c r="A43" s="109"/>
      <c r="B43" s="41"/>
      <c r="C43" s="41"/>
      <c r="D43" s="42"/>
      <c r="E43" s="42"/>
      <c r="F43" s="44"/>
      <c r="G43" s="44"/>
      <c r="H43" s="67" t="str">
        <f t="shared" si="6"/>
        <v/>
      </c>
      <c r="I43" s="41"/>
      <c r="J43" s="73" t="str">
        <f>IF(I43&gt;0,LOOKUP(I43,勘定科目!$B$2:$B$70,勘定科目!$C$2:$C$70),"")</f>
        <v/>
      </c>
    </row>
    <row r="44" spans="1:22" ht="24" customHeight="1" x14ac:dyDescent="0.2">
      <c r="A44" s="109"/>
      <c r="B44" s="41"/>
      <c r="C44" s="41"/>
      <c r="D44" s="42"/>
      <c r="E44" s="42"/>
      <c r="F44" s="44"/>
      <c r="G44" s="44"/>
      <c r="H44" s="67" t="str">
        <f t="shared" si="6"/>
        <v/>
      </c>
      <c r="I44" s="41"/>
      <c r="J44" s="73" t="str">
        <f>IF(I44&gt;0,LOOKUP(I44,勘定科目!$B$2:$B$70,勘定科目!$C$2:$C$70),"")</f>
        <v/>
      </c>
    </row>
    <row r="45" spans="1:22" ht="24" customHeight="1" x14ac:dyDescent="0.2">
      <c r="A45" s="109"/>
      <c r="B45" s="41"/>
      <c r="C45" s="41"/>
      <c r="D45" s="42"/>
      <c r="E45" s="42"/>
      <c r="F45" s="44"/>
      <c r="G45" s="44"/>
      <c r="H45" s="67" t="str">
        <f t="shared" si="6"/>
        <v/>
      </c>
      <c r="I45" s="41"/>
      <c r="J45" s="73" t="str">
        <f>IF(I45&gt;0,LOOKUP(I45,勘定科目!$B$2:$B$70,勘定科目!$C$2:$C$70),"")</f>
        <v/>
      </c>
    </row>
    <row r="46" spans="1:22" ht="24" customHeight="1" x14ac:dyDescent="0.2">
      <c r="A46" s="109"/>
      <c r="B46" s="41"/>
      <c r="C46" s="41"/>
      <c r="D46" s="42"/>
      <c r="E46" s="42"/>
      <c r="F46" s="44"/>
      <c r="G46" s="44"/>
      <c r="H46" s="67" t="str">
        <f t="shared" si="6"/>
        <v/>
      </c>
      <c r="I46" s="41"/>
      <c r="J46" s="73" t="str">
        <f>IF(I46&gt;0,LOOKUP(I46,勘定科目!$B$2:$B$70,勘定科目!$C$2:$C$70),"")</f>
        <v/>
      </c>
    </row>
    <row r="47" spans="1:22" ht="24" customHeight="1" x14ac:dyDescent="0.2">
      <c r="A47" s="109"/>
      <c r="B47" s="41"/>
      <c r="C47" s="41"/>
      <c r="D47" s="42"/>
      <c r="E47" s="42"/>
      <c r="F47" s="44"/>
      <c r="G47" s="44"/>
      <c r="H47" s="67" t="str">
        <f t="shared" si="6"/>
        <v/>
      </c>
      <c r="I47" s="41"/>
      <c r="J47" s="73" t="str">
        <f>IF(I47&gt;0,LOOKUP(I47,勘定科目!$B$2:$B$70,勘定科目!$C$2:$C$70),"")</f>
        <v/>
      </c>
    </row>
    <row r="48" spans="1:22" ht="24" customHeight="1" x14ac:dyDescent="0.2">
      <c r="A48" s="109"/>
      <c r="B48" s="41"/>
      <c r="C48" s="41"/>
      <c r="D48" s="42"/>
      <c r="E48" s="42"/>
      <c r="F48" s="44"/>
      <c r="G48" s="44"/>
      <c r="H48" s="67" t="str">
        <f t="shared" si="6"/>
        <v/>
      </c>
      <c r="I48" s="41"/>
      <c r="J48" s="73" t="str">
        <f>IF(I48&gt;0,LOOKUP(I48,勘定科目!$B$2:$B$70,勘定科目!$C$2:$C$70),"")</f>
        <v/>
      </c>
    </row>
    <row r="49" spans="1:10" ht="24" customHeight="1" x14ac:dyDescent="0.2">
      <c r="A49" s="109"/>
      <c r="B49" s="41"/>
      <c r="C49" s="41"/>
      <c r="D49" s="42"/>
      <c r="E49" s="42"/>
      <c r="F49" s="44"/>
      <c r="G49" s="44"/>
      <c r="H49" s="67" t="str">
        <f t="shared" si="6"/>
        <v/>
      </c>
      <c r="I49" s="41"/>
      <c r="J49" s="73" t="str">
        <f>IF(I49&gt;0,LOOKUP(I49,勘定科目!$B$2:$B$70,勘定科目!$C$2:$C$70),"")</f>
        <v/>
      </c>
    </row>
    <row r="50" spans="1:10" ht="24" customHeight="1" x14ac:dyDescent="0.2">
      <c r="A50" s="109"/>
      <c r="B50" s="41"/>
      <c r="C50" s="41"/>
      <c r="D50" s="42"/>
      <c r="E50" s="42"/>
      <c r="F50" s="44"/>
      <c r="G50" s="44"/>
      <c r="H50" s="67" t="str">
        <f t="shared" si="6"/>
        <v/>
      </c>
      <c r="I50" s="41"/>
      <c r="J50" s="73" t="str">
        <f>IF(I50&gt;0,LOOKUP(I50,勘定科目!$B$2:$B$70,勘定科目!$C$2:$C$70),"")</f>
        <v/>
      </c>
    </row>
    <row r="51" spans="1:10" ht="24" customHeight="1" x14ac:dyDescent="0.2">
      <c r="A51" s="109"/>
      <c r="B51" s="41"/>
      <c r="C51" s="41"/>
      <c r="D51" s="42"/>
      <c r="E51" s="42"/>
      <c r="F51" s="44"/>
      <c r="G51" s="44"/>
      <c r="H51" s="67" t="str">
        <f t="shared" si="6"/>
        <v/>
      </c>
      <c r="I51" s="41"/>
      <c r="J51" s="73" t="str">
        <f>IF(I51&gt;0,LOOKUP(I51,勘定科目!$B$2:$B$70,勘定科目!$C$2:$C$70),"")</f>
        <v/>
      </c>
    </row>
    <row r="52" spans="1:10" ht="24" customHeight="1" x14ac:dyDescent="0.2">
      <c r="A52" s="109"/>
      <c r="B52" s="41"/>
      <c r="C52" s="41"/>
      <c r="D52" s="42"/>
      <c r="E52" s="42"/>
      <c r="F52" s="44"/>
      <c r="G52" s="44"/>
      <c r="H52" s="67" t="str">
        <f t="shared" si="6"/>
        <v/>
      </c>
      <c r="I52" s="41"/>
      <c r="J52" s="73" t="str">
        <f>IF(I52&gt;0,LOOKUP(I52,勘定科目!$B$2:$B$70,勘定科目!$C$2:$C$70),"")</f>
        <v/>
      </c>
    </row>
    <row r="53" spans="1:10" ht="24" customHeight="1" x14ac:dyDescent="0.2">
      <c r="A53" s="109"/>
      <c r="B53" s="41"/>
      <c r="C53" s="41"/>
      <c r="D53" s="42"/>
      <c r="E53" s="42"/>
      <c r="F53" s="44"/>
      <c r="G53" s="44"/>
      <c r="H53" s="67" t="str">
        <f t="shared" si="6"/>
        <v/>
      </c>
      <c r="I53" s="41"/>
      <c r="J53" s="73" t="str">
        <f>IF(I53&gt;0,LOOKUP(I53,勘定科目!$B$2:$B$70,勘定科目!$C$2:$C$70),"")</f>
        <v/>
      </c>
    </row>
    <row r="54" spans="1:10" ht="24" customHeight="1" x14ac:dyDescent="0.2">
      <c r="A54" s="109"/>
      <c r="B54" s="41"/>
      <c r="C54" s="41"/>
      <c r="D54" s="42"/>
      <c r="E54" s="42"/>
      <c r="F54" s="44"/>
      <c r="G54" s="44"/>
      <c r="H54" s="67" t="str">
        <f t="shared" si="6"/>
        <v/>
      </c>
      <c r="I54" s="41"/>
      <c r="J54" s="73" t="str">
        <f>IF(I54&gt;0,LOOKUP(I54,勘定科目!$B$2:$B$70,勘定科目!$C$2:$C$70),"")</f>
        <v/>
      </c>
    </row>
    <row r="55" spans="1:10" ht="24" customHeight="1" x14ac:dyDescent="0.2">
      <c r="A55" s="109"/>
      <c r="B55" s="41"/>
      <c r="C55" s="41"/>
      <c r="D55" s="42"/>
      <c r="E55" s="42"/>
      <c r="F55" s="44"/>
      <c r="G55" s="44"/>
      <c r="H55" s="67" t="str">
        <f t="shared" si="6"/>
        <v/>
      </c>
      <c r="I55" s="41"/>
      <c r="J55" s="73" t="str">
        <f>IF(I55&gt;0,LOOKUP(I55,勘定科目!$B$2:$B$70,勘定科目!$C$2:$C$70),"")</f>
        <v/>
      </c>
    </row>
    <row r="56" spans="1:10" ht="24" customHeight="1" x14ac:dyDescent="0.2">
      <c r="A56" s="109"/>
      <c r="B56" s="41"/>
      <c r="C56" s="41"/>
      <c r="D56" s="42"/>
      <c r="E56" s="42"/>
      <c r="F56" s="44"/>
      <c r="G56" s="44"/>
      <c r="H56" s="67" t="str">
        <f t="shared" si="6"/>
        <v/>
      </c>
      <c r="I56" s="41"/>
      <c r="J56" s="73" t="str">
        <f>IF(I56&gt;0,LOOKUP(I56,勘定科目!$B$2:$B$70,勘定科目!$C$2:$C$70),"")</f>
        <v/>
      </c>
    </row>
    <row r="57" spans="1:10" ht="24" customHeight="1" x14ac:dyDescent="0.2">
      <c r="A57" s="109"/>
      <c r="B57" s="41"/>
      <c r="C57" s="41"/>
      <c r="D57" s="42"/>
      <c r="E57" s="42"/>
      <c r="F57" s="44"/>
      <c r="G57" s="44"/>
      <c r="H57" s="67" t="str">
        <f t="shared" si="6"/>
        <v/>
      </c>
      <c r="I57" s="41"/>
      <c r="J57" s="73" t="str">
        <f>IF(I57&gt;0,LOOKUP(I57,勘定科目!$B$2:$B$70,勘定科目!$C$2:$C$70),"")</f>
        <v/>
      </c>
    </row>
    <row r="58" spans="1:10" ht="24" customHeight="1" x14ac:dyDescent="0.2">
      <c r="A58" s="109"/>
      <c r="B58" s="41"/>
      <c r="C58" s="41"/>
      <c r="D58" s="42"/>
      <c r="E58" s="42"/>
      <c r="F58" s="44"/>
      <c r="G58" s="44"/>
      <c r="H58" s="67" t="str">
        <f t="shared" si="6"/>
        <v/>
      </c>
      <c r="I58" s="41"/>
      <c r="J58" s="73" t="str">
        <f>IF(I58&gt;0,LOOKUP(I58,勘定科目!$B$2:$B$70,勘定科目!$C$2:$C$70),"")</f>
        <v/>
      </c>
    </row>
    <row r="59" spans="1:10" ht="24" customHeight="1" x14ac:dyDescent="0.2">
      <c r="A59" s="109"/>
      <c r="B59" s="41"/>
      <c r="C59" s="41"/>
      <c r="D59" s="42"/>
      <c r="E59" s="42"/>
      <c r="F59" s="44"/>
      <c r="G59" s="44"/>
      <c r="H59" s="67" t="str">
        <f t="shared" si="6"/>
        <v/>
      </c>
      <c r="I59" s="41"/>
      <c r="J59" s="73" t="str">
        <f>IF(I59&gt;0,LOOKUP(I59,勘定科目!$B$2:$B$70,勘定科目!$C$2:$C$70),"")</f>
        <v/>
      </c>
    </row>
    <row r="60" spans="1:10" ht="24" customHeight="1" x14ac:dyDescent="0.2">
      <c r="A60" s="109"/>
      <c r="B60" s="41"/>
      <c r="C60" s="41"/>
      <c r="D60" s="42"/>
      <c r="E60" s="42"/>
      <c r="F60" s="44"/>
      <c r="G60" s="44"/>
      <c r="H60" s="67" t="str">
        <f t="shared" si="6"/>
        <v/>
      </c>
      <c r="I60" s="41"/>
      <c r="J60" s="73" t="str">
        <f>IF(I60&gt;0,LOOKUP(I60,勘定科目!$B$2:$B$70,勘定科目!$C$2:$C$70),"")</f>
        <v/>
      </c>
    </row>
    <row r="61" spans="1:10" ht="24" customHeight="1" x14ac:dyDescent="0.2">
      <c r="A61" s="109"/>
      <c r="B61" s="41"/>
      <c r="C61" s="41"/>
      <c r="D61" s="42"/>
      <c r="E61" s="42"/>
      <c r="F61" s="44"/>
      <c r="G61" s="44"/>
      <c r="H61" s="67" t="str">
        <f t="shared" si="6"/>
        <v/>
      </c>
      <c r="I61" s="41"/>
      <c r="J61" s="73" t="str">
        <f>IF(I61&gt;0,LOOKUP(I61,勘定科目!$B$2:$B$70,勘定科目!$C$2:$C$70),"")</f>
        <v/>
      </c>
    </row>
    <row r="62" spans="1:10" ht="24" customHeight="1" x14ac:dyDescent="0.2">
      <c r="A62" s="109"/>
      <c r="B62" s="41"/>
      <c r="C62" s="41"/>
      <c r="D62" s="42"/>
      <c r="E62" s="42"/>
      <c r="F62" s="44"/>
      <c r="G62" s="44"/>
      <c r="H62" s="67" t="str">
        <f t="shared" si="6"/>
        <v/>
      </c>
      <c r="I62" s="41"/>
      <c r="J62" s="73" t="str">
        <f>IF(I62&gt;0,LOOKUP(I62,勘定科目!$B$2:$B$70,勘定科目!$C$2:$C$70),"")</f>
        <v/>
      </c>
    </row>
    <row r="63" spans="1:10" ht="24" customHeight="1" x14ac:dyDescent="0.2">
      <c r="A63" s="109"/>
      <c r="B63" s="41"/>
      <c r="C63" s="41"/>
      <c r="D63" s="42"/>
      <c r="E63" s="42"/>
      <c r="F63" s="44"/>
      <c r="G63" s="44"/>
      <c r="H63" s="67" t="str">
        <f t="shared" si="6"/>
        <v/>
      </c>
      <c r="I63" s="41"/>
      <c r="J63" s="73" t="str">
        <f>IF(I63&gt;0,LOOKUP(I63,勘定科目!$B$2:$B$70,勘定科目!$C$2:$C$70),"")</f>
        <v/>
      </c>
    </row>
    <row r="64" spans="1:10" ht="24" customHeight="1" x14ac:dyDescent="0.2">
      <c r="A64" s="109"/>
      <c r="B64" s="41"/>
      <c r="C64" s="41"/>
      <c r="D64" s="42"/>
      <c r="E64" s="42"/>
      <c r="F64" s="44"/>
      <c r="G64" s="44"/>
      <c r="H64" s="67" t="str">
        <f t="shared" si="6"/>
        <v/>
      </c>
      <c r="I64" s="41"/>
      <c r="J64" s="73" t="str">
        <f>IF(I64&gt;0,LOOKUP(I64,勘定科目!$B$2:$B$70,勘定科目!$C$2:$C$70),"")</f>
        <v/>
      </c>
    </row>
    <row r="65" spans="1:10" ht="24" customHeight="1" x14ac:dyDescent="0.2">
      <c r="A65" s="109"/>
      <c r="B65" s="41"/>
      <c r="C65" s="41"/>
      <c r="D65" s="42"/>
      <c r="E65" s="42"/>
      <c r="F65" s="44"/>
      <c r="G65" s="44"/>
      <c r="H65" s="67" t="str">
        <f t="shared" si="6"/>
        <v/>
      </c>
      <c r="I65" s="41"/>
      <c r="J65" s="73" t="str">
        <f>IF(I65&gt;0,LOOKUP(I65,勘定科目!$B$2:$B$70,勘定科目!$C$2:$C$70),"")</f>
        <v/>
      </c>
    </row>
    <row r="66" spans="1:10" ht="24" customHeight="1" x14ac:dyDescent="0.2">
      <c r="A66" s="109"/>
      <c r="B66" s="41"/>
      <c r="C66" s="41"/>
      <c r="D66" s="42"/>
      <c r="E66" s="42"/>
      <c r="F66" s="44"/>
      <c r="G66" s="44"/>
      <c r="H66" s="67" t="str">
        <f t="shared" si="6"/>
        <v/>
      </c>
      <c r="I66" s="41"/>
      <c r="J66" s="73" t="str">
        <f>IF(I66&gt;0,LOOKUP(I66,勘定科目!$B$2:$B$70,勘定科目!$C$2:$C$70),"")</f>
        <v/>
      </c>
    </row>
    <row r="67" spans="1:10" ht="24" customHeight="1" x14ac:dyDescent="0.2">
      <c r="A67" s="109"/>
      <c r="B67" s="41"/>
      <c r="C67" s="41"/>
      <c r="D67" s="42"/>
      <c r="E67" s="42"/>
      <c r="F67" s="44"/>
      <c r="G67" s="44"/>
      <c r="H67" s="67" t="str">
        <f t="shared" si="6"/>
        <v/>
      </c>
      <c r="I67" s="41"/>
      <c r="J67" s="73" t="str">
        <f>IF(I67&gt;0,LOOKUP(I67,勘定科目!$B$2:$B$70,勘定科目!$C$2:$C$70),"")</f>
        <v/>
      </c>
    </row>
    <row r="68" spans="1:10" ht="24" customHeight="1" thickBot="1" x14ac:dyDescent="0.25">
      <c r="A68" s="110"/>
      <c r="B68" s="45"/>
      <c r="C68" s="45"/>
      <c r="D68" s="46"/>
      <c r="E68" s="46"/>
      <c r="F68" s="47"/>
      <c r="G68" s="47"/>
      <c r="H68" s="68" t="str">
        <f t="shared" si="6"/>
        <v/>
      </c>
      <c r="I68" s="45"/>
      <c r="J68" s="74" t="str">
        <f>IF(I68&gt;0,LOOKUP(I68,勘定科目!$B$2:$B$70,勘定科目!$C$2:$C$70),"")</f>
        <v/>
      </c>
    </row>
    <row r="69" spans="1:10" ht="24" customHeight="1" thickBot="1" x14ac:dyDescent="0.25">
      <c r="A69" s="99"/>
      <c r="B69" s="100"/>
      <c r="C69" s="100"/>
      <c r="D69" s="101"/>
      <c r="E69" s="48" t="s">
        <v>61</v>
      </c>
      <c r="F69" s="69">
        <f>SUM(F42:F68)</f>
        <v>0</v>
      </c>
      <c r="G69" s="69">
        <f>SUM(G42:G68)</f>
        <v>0</v>
      </c>
      <c r="H69" s="69">
        <f>F69-G69+H41</f>
        <v>9000</v>
      </c>
      <c r="I69" s="102"/>
      <c r="J69" s="103"/>
    </row>
  </sheetData>
  <mergeCells count="37">
    <mergeCell ref="A69:D69"/>
    <mergeCell ref="I69:J69"/>
    <mergeCell ref="G39:G40"/>
    <mergeCell ref="H39:H40"/>
    <mergeCell ref="I39:I40"/>
    <mergeCell ref="J39:J40"/>
    <mergeCell ref="A41:D41"/>
    <mergeCell ref="A42:A68"/>
    <mergeCell ref="F39:F40"/>
    <mergeCell ref="A35:D35"/>
    <mergeCell ref="A39:B39"/>
    <mergeCell ref="C39:C40"/>
    <mergeCell ref="D39:D40"/>
    <mergeCell ref="E39:E40"/>
    <mergeCell ref="C36:J36"/>
    <mergeCell ref="A7:D7"/>
    <mergeCell ref="K7:M7"/>
    <mergeCell ref="A8:A34"/>
    <mergeCell ref="K18:M18"/>
    <mergeCell ref="G5:G6"/>
    <mergeCell ref="H5:H6"/>
    <mergeCell ref="I5:I6"/>
    <mergeCell ref="J5:J6"/>
    <mergeCell ref="K5:M6"/>
    <mergeCell ref="A5:B5"/>
    <mergeCell ref="C5:C6"/>
    <mergeCell ref="D5:D6"/>
    <mergeCell ref="E5:E6"/>
    <mergeCell ref="F5:F6"/>
    <mergeCell ref="Q5:S6"/>
    <mergeCell ref="T5:V6"/>
    <mergeCell ref="N5:P6"/>
    <mergeCell ref="C1:J1"/>
    <mergeCell ref="K1:V1"/>
    <mergeCell ref="K2:V2"/>
    <mergeCell ref="B3:J3"/>
    <mergeCell ref="K3:V3"/>
  </mergeCells>
  <phoneticPr fontId="2"/>
  <dataValidations count="3">
    <dataValidation imeMode="halfAlpha" allowBlank="1" showInputMessage="1" showErrorMessage="1" sqref="F7:I34 F41:I68" xr:uid="{00000000-0002-0000-0700-000000000000}"/>
    <dataValidation allowBlank="1" showInputMessage="1" showErrorMessage="1" promptTitle="NO" prompt="INPUT" sqref="J7:J34 J41:J68" xr:uid="{00000000-0002-0000-0700-000001000000}"/>
    <dataValidation allowBlank="1" showInputMessage="1" showErrorMessage="1" promptTitle="NO" prompt="INPUT_x000a_" sqref="J38" xr:uid="{F3FAE1F1-342E-45DF-AEDF-A0DA1132D235}"/>
  </dataValidations>
  <pageMargins left="0.23622047244094491" right="0.23622047244094491" top="0.74803149606299213" bottom="0.55118110236220474" header="0" footer="0"/>
  <pageSetup paperSize="9" orientation="portrait" horizontalDpi="1200" verticalDpi="120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69"/>
  <sheetViews>
    <sheetView view="pageLayout" topLeftCell="A31" zoomScaleNormal="100" workbookViewId="0">
      <selection activeCell="A36" sqref="A36:XFD38"/>
    </sheetView>
  </sheetViews>
  <sheetFormatPr defaultColWidth="8.88671875" defaultRowHeight="13.2" x14ac:dyDescent="0.2"/>
  <cols>
    <col min="1" max="2" width="3.44140625" bestFit="1" customWidth="1"/>
    <col min="3" max="3" width="5.44140625" bestFit="1" customWidth="1"/>
    <col min="4" max="4" width="11.5546875" bestFit="1" customWidth="1"/>
    <col min="5" max="5" width="24.44140625" customWidth="1"/>
    <col min="6" max="8" width="11" customWidth="1"/>
    <col min="9" max="9" width="6.109375" customWidth="1"/>
    <col min="10" max="10" width="11.5546875" bestFit="1" customWidth="1"/>
    <col min="11" max="11" width="4.33203125" customWidth="1"/>
    <col min="12" max="13" width="9.109375" customWidth="1"/>
    <col min="14" max="14" width="4.33203125" customWidth="1"/>
    <col min="15" max="16" width="9.109375" customWidth="1"/>
    <col min="17" max="17" width="4.33203125" customWidth="1"/>
    <col min="18" max="18" width="11" customWidth="1"/>
    <col min="19" max="19" width="9.109375" customWidth="1"/>
    <col min="20" max="20" width="4.33203125" customWidth="1"/>
    <col min="21" max="21" width="13.109375" customWidth="1"/>
    <col min="22" max="22" width="9.109375" customWidth="1"/>
  </cols>
  <sheetData>
    <row r="1" spans="1:22" ht="21" x14ac:dyDescent="0.2">
      <c r="A1" s="11"/>
      <c r="B1" s="11"/>
      <c r="C1" s="98" t="s">
        <v>48</v>
      </c>
      <c r="D1" s="98"/>
      <c r="E1" s="98"/>
      <c r="F1" s="98"/>
      <c r="G1" s="98"/>
      <c r="H1" s="98"/>
      <c r="I1" s="98"/>
      <c r="J1" s="98"/>
      <c r="K1" s="134" t="s">
        <v>62</v>
      </c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</row>
    <row r="2" spans="1:22" ht="21" x14ac:dyDescent="0.2">
      <c r="A2" s="11"/>
      <c r="B2" s="11"/>
      <c r="C2" s="11"/>
      <c r="D2" s="12"/>
      <c r="E2" s="12"/>
      <c r="F2" s="12"/>
      <c r="G2" s="12"/>
      <c r="H2" s="12"/>
      <c r="I2" s="11"/>
      <c r="J2" s="11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</row>
    <row r="3" spans="1:22" x14ac:dyDescent="0.2">
      <c r="A3" s="11"/>
      <c r="B3" s="135" t="s">
        <v>95</v>
      </c>
      <c r="C3" s="135"/>
      <c r="D3" s="135"/>
      <c r="E3" s="135"/>
      <c r="F3" s="135"/>
      <c r="G3" s="135"/>
      <c r="H3" s="135"/>
      <c r="I3" s="135"/>
      <c r="J3" s="135"/>
      <c r="K3" s="135" t="s">
        <v>94</v>
      </c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</row>
    <row r="4" spans="1:22" ht="13.8" thickBot="1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</row>
    <row r="5" spans="1:22" ht="13.5" customHeight="1" x14ac:dyDescent="0.2">
      <c r="A5" s="117" t="s">
        <v>49</v>
      </c>
      <c r="B5" s="118"/>
      <c r="C5" s="119" t="s">
        <v>60</v>
      </c>
      <c r="D5" s="120" t="s">
        <v>50</v>
      </c>
      <c r="E5" s="120" t="s">
        <v>51</v>
      </c>
      <c r="F5" s="120" t="s">
        <v>52</v>
      </c>
      <c r="G5" s="120" t="s">
        <v>53</v>
      </c>
      <c r="H5" s="120" t="s">
        <v>54</v>
      </c>
      <c r="I5" s="104" t="s">
        <v>65</v>
      </c>
      <c r="J5" s="138" t="s">
        <v>56</v>
      </c>
      <c r="K5" s="126" t="s">
        <v>26</v>
      </c>
      <c r="L5" s="127"/>
      <c r="M5" s="127"/>
      <c r="N5" s="127" t="s">
        <v>35</v>
      </c>
      <c r="O5" s="127"/>
      <c r="P5" s="136"/>
      <c r="Q5" s="126" t="s">
        <v>34</v>
      </c>
      <c r="R5" s="127"/>
      <c r="S5" s="128"/>
      <c r="T5" s="132" t="s">
        <v>47</v>
      </c>
      <c r="U5" s="127"/>
      <c r="V5" s="128"/>
    </row>
    <row r="6" spans="1:22" ht="13.8" thickBot="1" x14ac:dyDescent="0.25">
      <c r="A6" s="36" t="s">
        <v>57</v>
      </c>
      <c r="B6" s="37" t="s">
        <v>58</v>
      </c>
      <c r="C6" s="114"/>
      <c r="D6" s="116"/>
      <c r="E6" s="116"/>
      <c r="F6" s="116"/>
      <c r="G6" s="116"/>
      <c r="H6" s="116"/>
      <c r="I6" s="105"/>
      <c r="J6" s="139"/>
      <c r="K6" s="129"/>
      <c r="L6" s="130"/>
      <c r="M6" s="130"/>
      <c r="N6" s="130"/>
      <c r="O6" s="130"/>
      <c r="P6" s="137"/>
      <c r="Q6" s="129"/>
      <c r="R6" s="130"/>
      <c r="S6" s="131"/>
      <c r="T6" s="133"/>
      <c r="U6" s="130"/>
      <c r="V6" s="131"/>
    </row>
    <row r="7" spans="1:22" ht="24" x14ac:dyDescent="0.2">
      <c r="A7" s="117"/>
      <c r="B7" s="121"/>
      <c r="C7" s="121"/>
      <c r="D7" s="118"/>
      <c r="E7" s="38" t="s">
        <v>59</v>
      </c>
      <c r="F7" s="39"/>
      <c r="G7" s="39"/>
      <c r="H7" s="66">
        <f>現金出納帳６月!H35</f>
        <v>15200</v>
      </c>
      <c r="I7" s="40"/>
      <c r="J7" s="61"/>
      <c r="K7" s="123" t="s">
        <v>63</v>
      </c>
      <c r="L7" s="124"/>
      <c r="M7" s="125"/>
      <c r="N7" s="13">
        <v>201</v>
      </c>
      <c r="O7" s="13" t="str">
        <f>IF(LOOKUP(N7,勘定科目!$B$2:$B$70,勘定科目!$C$2:$C$70)=0,"",LOOKUP(N7,勘定科目!$B$2:$B$70,勘定科目!$C$2:$C$70))</f>
        <v>売上</v>
      </c>
      <c r="P7" s="14">
        <f t="shared" ref="P7:P18" si="0">SUMIF($J$8:$J$34,O7,$F$8:$F$34)+SUMIF($J$42:$J$68,O7,$F$42:$F$68)</f>
        <v>0</v>
      </c>
      <c r="Q7" s="15">
        <v>301</v>
      </c>
      <c r="R7" s="13" t="str">
        <f>IF(LOOKUP(Q7,勘定科目!$B$2:$B$70,勘定科目!$C$2:$C$70)=0,"",LOOKUP(Q7,勘定科目!$B$2:$B$70,勘定科目!$C$2:$C$70))</f>
        <v>仕入</v>
      </c>
      <c r="S7" s="16">
        <f t="shared" ref="S7:S32" si="1">SUMIF($J$8:$J$34,R7,$G$8:$G$34)+SUMIF($J$42:$J$68,R7,$G$42:$G$68)</f>
        <v>0</v>
      </c>
      <c r="T7" s="17">
        <v>401</v>
      </c>
      <c r="U7" s="13" t="str">
        <f>IF(LOOKUP(T7,勘定科目!$B$2:$B$70,勘定科目!$C$2:$C$70)=0,"",LOOKUP(T7,勘定科目!$B$2:$B$70,勘定科目!$C$2:$C$70))</f>
        <v>租税公課</v>
      </c>
      <c r="V7" s="18">
        <f t="shared" ref="V7:V27" si="2">SUMIF($J$8:$J$34,U7,$G$8:$G$34)+SUMIF($J$42:$J$68,U7,$G$42:$G$68)</f>
        <v>0</v>
      </c>
    </row>
    <row r="8" spans="1:22" ht="24" customHeight="1" x14ac:dyDescent="0.2">
      <c r="A8" s="108">
        <v>7</v>
      </c>
      <c r="B8" s="54"/>
      <c r="C8" s="41"/>
      <c r="D8" s="42"/>
      <c r="E8" s="43"/>
      <c r="F8" s="44"/>
      <c r="G8" s="44"/>
      <c r="H8" s="67" t="str">
        <f t="shared" ref="H8:H34" si="3">IF((F8-G8)&gt;0,H7+G8-H8,"")</f>
        <v/>
      </c>
      <c r="I8" s="41"/>
      <c r="J8" s="62" t="str">
        <f>IF(I8&gt;0,LOOKUP(I8,勘定科目!$B$2:$B$70,勘定科目!$C$2:$C$70),"")</f>
        <v/>
      </c>
      <c r="K8" s="19">
        <v>101</v>
      </c>
      <c r="L8" s="20" t="str">
        <f>IF(LOOKUP(K8,勘定科目!$B$2:$B$70,勘定科目!$C$2:$C$70)=0,"",LOOKUP(K8,勘定科目!$B$2:$B$70,勘定科目!$C$2:$C$70))</f>
        <v>現金</v>
      </c>
      <c r="M8" s="21">
        <f t="shared" ref="M8:M17" si="4">SUMIF($J$8:$J$34,L8,$F$8:$F$34)+SUMIF($J$42:$J$68,L8,$F$42:$F$68)</f>
        <v>0</v>
      </c>
      <c r="N8" s="20">
        <v>202</v>
      </c>
      <c r="O8" s="20" t="str">
        <f>IF(LOOKUP(N8,勘定科目!$B$2:$B$70,勘定科目!$C$2:$C$70)=0,"",LOOKUP(N8,勘定科目!$B$2:$B$70,勘定科目!$C$2:$C$70))</f>
        <v>売上２</v>
      </c>
      <c r="P8" s="22">
        <f t="shared" si="0"/>
        <v>0</v>
      </c>
      <c r="Q8" s="19">
        <v>302</v>
      </c>
      <c r="R8" s="20" t="str">
        <f>IF(LOOKUP(Q8,勘定科目!$B$2:$B$70,勘定科目!$C$2:$C$70)=0,"",LOOKUP(Q8,勘定科目!$B$2:$B$70,勘定科目!$C$2:$C$70))</f>
        <v>買掛金</v>
      </c>
      <c r="S8" s="23">
        <f t="shared" si="1"/>
        <v>0</v>
      </c>
      <c r="T8" s="24">
        <v>402</v>
      </c>
      <c r="U8" s="20" t="str">
        <f>IF(LOOKUP(T8,勘定科目!$B$2:$B$70,勘定科目!$C$2:$C$70)=0,"",LOOKUP(T8,勘定科目!$B$2:$B$70,勘定科目!$C$2:$C$70))</f>
        <v>種苗費</v>
      </c>
      <c r="V8" s="25">
        <f t="shared" si="2"/>
        <v>0</v>
      </c>
    </row>
    <row r="9" spans="1:22" ht="24" customHeight="1" x14ac:dyDescent="0.2">
      <c r="A9" s="109"/>
      <c r="B9" s="54"/>
      <c r="C9" s="41"/>
      <c r="D9" s="42"/>
      <c r="E9" s="42"/>
      <c r="F9" s="44"/>
      <c r="G9" s="44"/>
      <c r="H9" s="67" t="str">
        <f t="shared" si="3"/>
        <v/>
      </c>
      <c r="I9" s="41"/>
      <c r="J9" s="63" t="str">
        <f>IF(I9&gt;0,LOOKUP(I9,勘定科目!$B$2:$B$70,勘定科目!$C$2:$C$70),"")</f>
        <v/>
      </c>
      <c r="K9" s="19">
        <v>102</v>
      </c>
      <c r="L9" s="20" t="str">
        <f>IF(LOOKUP(K9,勘定科目!$B$2:$B$70,勘定科目!$C$2:$C$70)=0,"",LOOKUP(K9,勘定科目!$B$2:$B$70,勘定科目!$C$2:$C$70))</f>
        <v>当座預金</v>
      </c>
      <c r="M9" s="21">
        <f t="shared" si="4"/>
        <v>0</v>
      </c>
      <c r="N9" s="20">
        <v>203</v>
      </c>
      <c r="O9" s="20" t="str">
        <f>IF(LOOKUP(N9,勘定科目!$B$2:$B$70,勘定科目!$C$2:$C$70)=0,"",LOOKUP(N9,勘定科目!$B$2:$B$70,勘定科目!$C$2:$C$70))</f>
        <v>受取利息</v>
      </c>
      <c r="P9" s="22">
        <f t="shared" si="0"/>
        <v>0</v>
      </c>
      <c r="Q9" s="19">
        <v>303</v>
      </c>
      <c r="R9" s="20" t="str">
        <f>IF(LOOKUP(Q9,勘定科目!$B$2:$B$70,勘定科目!$C$2:$C$70)=0,"",LOOKUP(Q9,勘定科目!$B$2:$B$70,勘定科目!$C$2:$C$70))</f>
        <v>租税公課</v>
      </c>
      <c r="S9" s="23">
        <f t="shared" si="1"/>
        <v>0</v>
      </c>
      <c r="T9" s="24">
        <v>403</v>
      </c>
      <c r="U9" s="20" t="str">
        <f>IF(LOOKUP(T9,勘定科目!$B$2:$B$70,勘定科目!$C$2:$C$70)=0,"",LOOKUP(T9,勘定科目!$B$2:$B$70,勘定科目!$C$2:$C$70))</f>
        <v>素畜費</v>
      </c>
      <c r="V9" s="25">
        <f t="shared" si="2"/>
        <v>0</v>
      </c>
    </row>
    <row r="10" spans="1:22" ht="24" customHeight="1" x14ac:dyDescent="0.2">
      <c r="A10" s="109"/>
      <c r="B10" s="54"/>
      <c r="C10" s="41"/>
      <c r="D10" s="42"/>
      <c r="E10" s="42"/>
      <c r="F10" s="44"/>
      <c r="G10" s="44"/>
      <c r="H10" s="67" t="str">
        <f t="shared" si="3"/>
        <v/>
      </c>
      <c r="I10" s="41"/>
      <c r="J10" s="63" t="str">
        <f>IF(I10&gt;0,LOOKUP(I10,勘定科目!$B$2:$B$70,勘定科目!$C$2:$C$70),"")</f>
        <v/>
      </c>
      <c r="K10" s="19">
        <v>103</v>
      </c>
      <c r="L10" s="20" t="str">
        <f>IF(LOOKUP(K10,勘定科目!$B$2:$B$70,勘定科目!$C$2:$C$70)=0,"",LOOKUP(K10,勘定科目!$B$2:$B$70,勘定科目!$C$2:$C$70))</f>
        <v>普通預金</v>
      </c>
      <c r="M10" s="21">
        <f t="shared" si="4"/>
        <v>0</v>
      </c>
      <c r="N10" s="20">
        <v>204</v>
      </c>
      <c r="O10" s="20" t="str">
        <f>IF(LOOKUP(N10,勘定科目!$B$2:$B$70,勘定科目!$C$2:$C$70)=0,"",LOOKUP(N10,勘定科目!$B$2:$B$70,勘定科目!$C$2:$C$70))</f>
        <v>雑収入</v>
      </c>
      <c r="P10" s="22">
        <f t="shared" si="0"/>
        <v>0</v>
      </c>
      <c r="Q10" s="19">
        <v>304</v>
      </c>
      <c r="R10" s="20" t="str">
        <f>IF(LOOKUP(Q10,勘定科目!$B$2:$B$70,勘定科目!$C$2:$C$70)=0,"",LOOKUP(Q10,勘定科目!$B$2:$B$70,勘定科目!$C$2:$C$70))</f>
        <v>荷造運賃</v>
      </c>
      <c r="S10" s="23">
        <f t="shared" si="1"/>
        <v>0</v>
      </c>
      <c r="T10" s="24">
        <v>404</v>
      </c>
      <c r="U10" s="20" t="str">
        <f>IF(LOOKUP(T10,勘定科目!$B$2:$B$70,勘定科目!$C$2:$C$70)=0,"",LOOKUP(T10,勘定科目!$B$2:$B$70,勘定科目!$C$2:$C$70))</f>
        <v>飼料費</v>
      </c>
      <c r="V10" s="25">
        <f t="shared" si="2"/>
        <v>0</v>
      </c>
    </row>
    <row r="11" spans="1:22" ht="24" customHeight="1" x14ac:dyDescent="0.2">
      <c r="A11" s="109"/>
      <c r="B11" s="54"/>
      <c r="C11" s="41"/>
      <c r="D11" s="42"/>
      <c r="E11" s="42"/>
      <c r="F11" s="44"/>
      <c r="G11" s="44"/>
      <c r="H11" s="67" t="str">
        <f t="shared" si="3"/>
        <v/>
      </c>
      <c r="I11" s="41"/>
      <c r="J11" s="63" t="str">
        <f>IF(I11&gt;0,LOOKUP(I11,勘定科目!$B$2:$B$70,勘定科目!$C$2:$C$70),"")</f>
        <v/>
      </c>
      <c r="K11" s="19">
        <v>104</v>
      </c>
      <c r="L11" s="20" t="str">
        <f>IF(LOOKUP(K11,勘定科目!$B$2:$B$70,勘定科目!$C$2:$C$70)=0,"",LOOKUP(K11,勘定科目!$B$2:$B$70,勘定科目!$C$2:$C$70))</f>
        <v>定期預金</v>
      </c>
      <c r="M11" s="21">
        <f t="shared" si="4"/>
        <v>0</v>
      </c>
      <c r="N11" s="20">
        <v>205</v>
      </c>
      <c r="O11" s="20" t="str">
        <f>IF(LOOKUP(N11,勘定科目!$B$2:$B$70,勘定科目!$C$2:$C$70)=0,"",LOOKUP(N11,勘定科目!$B$2:$B$70,勘定科目!$C$2:$C$70))</f>
        <v>仕入</v>
      </c>
      <c r="P11" s="22">
        <f t="shared" si="0"/>
        <v>0</v>
      </c>
      <c r="Q11" s="19">
        <v>305</v>
      </c>
      <c r="R11" s="20" t="str">
        <f>IF(LOOKUP(Q11,勘定科目!$B$2:$B$70,勘定科目!$C$2:$C$70)=0,"",LOOKUP(Q11,勘定科目!$B$2:$B$70,勘定科目!$C$2:$C$70))</f>
        <v>水道光熱費</v>
      </c>
      <c r="S11" s="23">
        <f t="shared" si="1"/>
        <v>0</v>
      </c>
      <c r="T11" s="24">
        <v>405</v>
      </c>
      <c r="U11" s="20" t="str">
        <f>IF(LOOKUP(T11,勘定科目!$B$2:$B$70,勘定科目!$C$2:$C$70)=0,"",LOOKUP(T11,勘定科目!$B$2:$B$70,勘定科目!$C$2:$C$70))</f>
        <v>農具費</v>
      </c>
      <c r="V11" s="25">
        <f t="shared" si="2"/>
        <v>0</v>
      </c>
    </row>
    <row r="12" spans="1:22" ht="24" customHeight="1" x14ac:dyDescent="0.2">
      <c r="A12" s="109"/>
      <c r="B12" s="54"/>
      <c r="C12" s="41"/>
      <c r="D12" s="42"/>
      <c r="E12" s="42"/>
      <c r="F12" s="44"/>
      <c r="G12" s="44"/>
      <c r="H12" s="67" t="str">
        <f t="shared" si="3"/>
        <v/>
      </c>
      <c r="I12" s="41"/>
      <c r="J12" s="63" t="str">
        <f>IF(I12&gt;0,LOOKUP(I12,勘定科目!$B$2:$B$70,勘定科目!$C$2:$C$70),"")</f>
        <v/>
      </c>
      <c r="K12" s="19">
        <v>105</v>
      </c>
      <c r="L12" s="20" t="str">
        <f>IF(LOOKUP(K12,勘定科目!$B$2:$B$70,勘定科目!$C$2:$C$70)=0,"",LOOKUP(K12,勘定科目!$B$2:$B$70,勘定科目!$C$2:$C$70))</f>
        <v>積立預金</v>
      </c>
      <c r="M12" s="21">
        <f t="shared" si="4"/>
        <v>0</v>
      </c>
      <c r="N12" s="20">
        <v>206</v>
      </c>
      <c r="O12" s="20" t="str">
        <f>IF(LOOKUP(N12,勘定科目!$B$2:$B$70,勘定科目!$C$2:$C$70)=0,"",LOOKUP(N12,勘定科目!$B$2:$B$70,勘定科目!$C$2:$C$70))</f>
        <v>売掛金</v>
      </c>
      <c r="P12" s="22">
        <f t="shared" si="0"/>
        <v>0</v>
      </c>
      <c r="Q12" s="19">
        <v>306</v>
      </c>
      <c r="R12" s="20" t="str">
        <f>IF(LOOKUP(Q12,勘定科目!$B$2:$B$70,勘定科目!$C$2:$C$70)=0,"",LOOKUP(Q12,勘定科目!$B$2:$B$70,勘定科目!$C$2:$C$70))</f>
        <v>旅費交通費</v>
      </c>
      <c r="S12" s="23">
        <f t="shared" si="1"/>
        <v>0</v>
      </c>
      <c r="T12" s="24">
        <v>406</v>
      </c>
      <c r="U12" s="20" t="str">
        <f>IF(LOOKUP(T12,勘定科目!$B$2:$B$70,勘定科目!$C$2:$C$70)=0,"",LOOKUP(T12,勘定科目!$B$2:$B$70,勘定科目!$C$2:$C$70))</f>
        <v>農薬衛生費</v>
      </c>
      <c r="V12" s="25">
        <f t="shared" si="2"/>
        <v>0</v>
      </c>
    </row>
    <row r="13" spans="1:22" ht="24" customHeight="1" x14ac:dyDescent="0.2">
      <c r="A13" s="109"/>
      <c r="B13" s="54"/>
      <c r="C13" s="41"/>
      <c r="D13" s="42"/>
      <c r="E13" s="42"/>
      <c r="F13" s="44"/>
      <c r="G13" s="44"/>
      <c r="H13" s="67" t="str">
        <f t="shared" si="3"/>
        <v/>
      </c>
      <c r="I13" s="41"/>
      <c r="J13" s="63" t="str">
        <f>IF(I13&gt;0,LOOKUP(I13,勘定科目!$B$2:$B$70,勘定科目!$C$2:$C$70),"")</f>
        <v/>
      </c>
      <c r="K13" s="19">
        <v>106</v>
      </c>
      <c r="L13" s="20" t="str">
        <f>IF(LOOKUP(K13,勘定科目!$B$2:$B$70,勘定科目!$C$2:$C$70)=0,"",LOOKUP(K13,勘定科目!$B$2:$B$70,勘定科目!$C$2:$C$70))</f>
        <v/>
      </c>
      <c r="M13" s="21">
        <f t="shared" si="4"/>
        <v>0</v>
      </c>
      <c r="N13" s="20">
        <v>207</v>
      </c>
      <c r="O13" s="20" t="str">
        <f>IF(LOOKUP(N13,勘定科目!$B$2:$B$70,勘定科目!$C$2:$C$70)=0,"",LOOKUP(N13,勘定科目!$B$2:$B$70,勘定科目!$C$2:$C$70))</f>
        <v>事業主借</v>
      </c>
      <c r="P13" s="22">
        <f t="shared" si="0"/>
        <v>0</v>
      </c>
      <c r="Q13" s="19">
        <v>307</v>
      </c>
      <c r="R13" s="20" t="str">
        <f>IF(LOOKUP(Q13,勘定科目!$B$2:$B$70,勘定科目!$C$2:$C$70)=0,"",LOOKUP(Q13,勘定科目!$B$2:$B$70,勘定科目!$C$2:$C$70))</f>
        <v>通信費</v>
      </c>
      <c r="S13" s="23">
        <f t="shared" si="1"/>
        <v>0</v>
      </c>
      <c r="T13" s="24">
        <v>407</v>
      </c>
      <c r="U13" s="20" t="str">
        <f>IF(LOOKUP(T13,勘定科目!$B$2:$B$70,勘定科目!$C$2:$C$70)=0,"",LOOKUP(T13,勘定科目!$B$2:$B$70,勘定科目!$C$2:$C$70))</f>
        <v>諸材料費</v>
      </c>
      <c r="V13" s="25">
        <f t="shared" si="2"/>
        <v>0</v>
      </c>
    </row>
    <row r="14" spans="1:22" ht="24" customHeight="1" x14ac:dyDescent="0.2">
      <c r="A14" s="109"/>
      <c r="B14" s="54"/>
      <c r="C14" s="41"/>
      <c r="D14" s="42"/>
      <c r="E14" s="42"/>
      <c r="F14" s="44"/>
      <c r="G14" s="44"/>
      <c r="H14" s="67" t="str">
        <f t="shared" si="3"/>
        <v/>
      </c>
      <c r="I14" s="41"/>
      <c r="J14" s="63" t="str">
        <f>IF(I14&gt;0,LOOKUP(I14,勘定科目!$B$2:$B$70,勘定科目!$C$2:$C$70),"")</f>
        <v/>
      </c>
      <c r="K14" s="19">
        <v>107</v>
      </c>
      <c r="L14" s="20" t="str">
        <f>IF(LOOKUP(K14,勘定科目!$B$2:$B$70,勘定科目!$C$2:$C$70)=0,"",LOOKUP(K14,勘定科目!$B$2:$B$70,勘定科目!$C$2:$C$70))</f>
        <v/>
      </c>
      <c r="M14" s="21">
        <f t="shared" si="4"/>
        <v>0</v>
      </c>
      <c r="N14" s="20">
        <v>208</v>
      </c>
      <c r="O14" s="20" t="str">
        <f>IF(LOOKUP(N14,勘定科目!$B$2:$B$70,勘定科目!$C$2:$C$70)=0,"",LOOKUP(N14,勘定科目!$B$2:$B$70,勘定科目!$C$2:$C$70))</f>
        <v>預金引出</v>
      </c>
      <c r="P14" s="22">
        <f t="shared" si="0"/>
        <v>0</v>
      </c>
      <c r="Q14" s="19">
        <v>308</v>
      </c>
      <c r="R14" s="20" t="str">
        <f>IF(LOOKUP(Q14,勘定科目!$B$2:$B$70,勘定科目!$C$2:$C$70)=0,"",LOOKUP(Q14,勘定科目!$B$2:$B$70,勘定科目!$C$2:$C$70))</f>
        <v>広告宣伝費</v>
      </c>
      <c r="S14" s="23">
        <f t="shared" si="1"/>
        <v>0</v>
      </c>
      <c r="T14" s="24">
        <v>408</v>
      </c>
      <c r="U14" s="20" t="str">
        <f>IF(LOOKUP(T14,勘定科目!$B$2:$B$70,勘定科目!$C$2:$C$70)=0,"",LOOKUP(T14,勘定科目!$B$2:$B$70,勘定科目!$C$2:$C$70))</f>
        <v>修繕費</v>
      </c>
      <c r="V14" s="25">
        <f t="shared" si="2"/>
        <v>0</v>
      </c>
    </row>
    <row r="15" spans="1:22" ht="24" customHeight="1" x14ac:dyDescent="0.2">
      <c r="A15" s="109"/>
      <c r="B15" s="54"/>
      <c r="C15" s="41"/>
      <c r="D15" s="42"/>
      <c r="E15" s="42"/>
      <c r="F15" s="44"/>
      <c r="G15" s="44"/>
      <c r="H15" s="67" t="str">
        <f t="shared" si="3"/>
        <v/>
      </c>
      <c r="I15" s="41"/>
      <c r="J15" s="63" t="str">
        <f>IF(I15&gt;0,LOOKUP(I15,勘定科目!$B$2:$B$70,勘定科目!$C$2:$C$70),"")</f>
        <v/>
      </c>
      <c r="K15" s="19">
        <v>108</v>
      </c>
      <c r="L15" s="20" t="str">
        <f>IF(LOOKUP(K15,勘定科目!$B$2:$B$70,勘定科目!$C$2:$C$70)=0,"",LOOKUP(K15,勘定科目!$B$2:$B$70,勘定科目!$C$2:$C$70))</f>
        <v/>
      </c>
      <c r="M15" s="21">
        <f t="shared" si="4"/>
        <v>0</v>
      </c>
      <c r="N15" s="20">
        <v>209</v>
      </c>
      <c r="O15" s="20" t="str">
        <f>IF(LOOKUP(N15,勘定科目!$B$2:$B$70,勘定科目!$C$2:$C$70)=0,"",LOOKUP(N15,勘定科目!$B$2:$B$70,勘定科目!$C$2:$C$70))</f>
        <v/>
      </c>
      <c r="P15" s="22">
        <f t="shared" si="0"/>
        <v>0</v>
      </c>
      <c r="Q15" s="19">
        <v>309</v>
      </c>
      <c r="R15" s="20" t="str">
        <f>IF(LOOKUP(Q15,勘定科目!$B$2:$B$70,勘定科目!$C$2:$C$70)=0,"",LOOKUP(Q15,勘定科目!$B$2:$B$70,勘定科目!$C$2:$C$70))</f>
        <v>接待交際費</v>
      </c>
      <c r="S15" s="23">
        <f t="shared" si="1"/>
        <v>0</v>
      </c>
      <c r="T15" s="24">
        <v>409</v>
      </c>
      <c r="U15" s="20" t="str">
        <f>IF(LOOKUP(T15,勘定科目!$B$2:$B$70,勘定科目!$C$2:$C$70)=0,"",LOOKUP(T15,勘定科目!$B$2:$B$70,勘定科目!$C$2:$C$70))</f>
        <v>動力光熱費</v>
      </c>
      <c r="V15" s="25">
        <f t="shared" si="2"/>
        <v>0</v>
      </c>
    </row>
    <row r="16" spans="1:22" ht="24" customHeight="1" x14ac:dyDescent="0.2">
      <c r="A16" s="109"/>
      <c r="B16" s="54"/>
      <c r="C16" s="41"/>
      <c r="D16" s="42"/>
      <c r="E16" s="42"/>
      <c r="F16" s="44"/>
      <c r="G16" s="44"/>
      <c r="H16" s="67" t="str">
        <f t="shared" si="3"/>
        <v/>
      </c>
      <c r="I16" s="41"/>
      <c r="J16" s="63" t="str">
        <f>IF(I16&gt;0,LOOKUP(I16,勘定科目!$B$2:$B$70,勘定科目!$C$2:$C$70),"")</f>
        <v/>
      </c>
      <c r="K16" s="19">
        <v>109</v>
      </c>
      <c r="L16" s="20" t="str">
        <f>IF(LOOKUP(K16,勘定科目!$B$2:$B$70,勘定科目!$C$2:$C$70)=0,"",LOOKUP(K16,勘定科目!$B$2:$B$70,勘定科目!$C$2:$C$70))</f>
        <v/>
      </c>
      <c r="M16" s="21">
        <f t="shared" si="4"/>
        <v>0</v>
      </c>
      <c r="N16" s="20">
        <v>210</v>
      </c>
      <c r="O16" s="20" t="str">
        <f>IF(LOOKUP(N16,勘定科目!$B$2:$B$70,勘定科目!$C$2:$C$70)=0,"",LOOKUP(N16,勘定科目!$B$2:$B$70,勘定科目!$C$2:$C$70))</f>
        <v/>
      </c>
      <c r="P16" s="22">
        <f t="shared" si="0"/>
        <v>0</v>
      </c>
      <c r="Q16" s="19">
        <v>310</v>
      </c>
      <c r="R16" s="20" t="str">
        <f>IF(LOOKUP(Q16,勘定科目!$B$2:$B$70,勘定科目!$C$2:$C$70)=0,"",LOOKUP(Q16,勘定科目!$B$2:$B$70,勘定科目!$C$2:$C$70))</f>
        <v>損害保険料</v>
      </c>
      <c r="S16" s="23">
        <f t="shared" si="1"/>
        <v>0</v>
      </c>
      <c r="T16" s="24">
        <v>410</v>
      </c>
      <c r="U16" s="20" t="str">
        <f>IF(LOOKUP(T16,勘定科目!$B$2:$B$70,勘定科目!$C$2:$C$70)=0,"",LOOKUP(T16,勘定科目!$B$2:$B$70,勘定科目!$C$2:$C$70))</f>
        <v>原材料仕入高</v>
      </c>
      <c r="V16" s="25">
        <f t="shared" si="2"/>
        <v>0</v>
      </c>
    </row>
    <row r="17" spans="1:22" ht="24" customHeight="1" thickBot="1" x14ac:dyDescent="0.25">
      <c r="A17" s="109"/>
      <c r="B17" s="54"/>
      <c r="C17" s="41"/>
      <c r="D17" s="42"/>
      <c r="E17" s="42"/>
      <c r="F17" s="44"/>
      <c r="G17" s="44"/>
      <c r="H17" s="67" t="str">
        <f t="shared" si="3"/>
        <v/>
      </c>
      <c r="I17" s="41"/>
      <c r="J17" s="63" t="str">
        <f>IF(I17&gt;0,LOOKUP(I17,勘定科目!$B$2:$B$70,勘定科目!$C$2:$C$70),"")</f>
        <v/>
      </c>
      <c r="K17" s="26">
        <v>110</v>
      </c>
      <c r="L17" s="27" t="str">
        <f>IF(LOOKUP(K17,勘定科目!$B$2:$B$70,勘定科目!$C$2:$C$70)=0,"",LOOKUP(K17,勘定科目!$B$2:$B$70,勘定科目!$C$2:$C$70))</f>
        <v/>
      </c>
      <c r="M17" s="28">
        <f t="shared" si="4"/>
        <v>0</v>
      </c>
      <c r="N17" s="20">
        <v>211</v>
      </c>
      <c r="O17" s="20" t="str">
        <f>IF(LOOKUP(N17,勘定科目!$B$2:$B$70,勘定科目!$C$2:$C$70)=0,"",LOOKUP(N17,勘定科目!$B$2:$B$70,勘定科目!$C$2:$C$70))</f>
        <v/>
      </c>
      <c r="P17" s="22">
        <f t="shared" si="0"/>
        <v>0</v>
      </c>
      <c r="Q17" s="19">
        <v>311</v>
      </c>
      <c r="R17" s="20" t="str">
        <f>IF(LOOKUP(Q17,勘定科目!$B$2:$B$70,勘定科目!$C$2:$C$70)=0,"",LOOKUP(Q17,勘定科目!$B$2:$B$70,勘定科目!$C$2:$C$70))</f>
        <v>修繕費</v>
      </c>
      <c r="S17" s="23">
        <f t="shared" si="1"/>
        <v>0</v>
      </c>
      <c r="T17" s="24">
        <v>411</v>
      </c>
      <c r="U17" s="20" t="str">
        <f>IF(LOOKUP(T17,勘定科目!$B$2:$B$70,勘定科目!$C$2:$C$70)=0,"",LOOKUP(T17,勘定科目!$B$2:$B$70,勘定科目!$C$2:$C$70))</f>
        <v>外注工賃</v>
      </c>
      <c r="V17" s="25">
        <f t="shared" si="2"/>
        <v>0</v>
      </c>
    </row>
    <row r="18" spans="1:22" ht="24" customHeight="1" x14ac:dyDescent="0.2">
      <c r="A18" s="109"/>
      <c r="B18" s="54"/>
      <c r="C18" s="41"/>
      <c r="D18" s="42"/>
      <c r="E18" s="42"/>
      <c r="F18" s="44"/>
      <c r="G18" s="44"/>
      <c r="H18" s="67" t="str">
        <f t="shared" si="3"/>
        <v/>
      </c>
      <c r="I18" s="41"/>
      <c r="J18" s="63" t="str">
        <f>IF(I18&gt;0,LOOKUP(I18,勘定科目!$B$2:$B$70,勘定科目!$C$2:$C$70),"")</f>
        <v/>
      </c>
      <c r="K18" s="123" t="s">
        <v>64</v>
      </c>
      <c r="L18" s="124"/>
      <c r="M18" s="125"/>
      <c r="N18" s="20">
        <v>212</v>
      </c>
      <c r="O18" s="20" t="str">
        <f>IF(LOOKUP(N18,勘定科目!$B$2:$B$70,勘定科目!$C$2:$C$70)=0,"",LOOKUP(N18,勘定科目!$B$2:$B$70,勘定科目!$C$2:$C$70))</f>
        <v/>
      </c>
      <c r="P18" s="22">
        <f t="shared" si="0"/>
        <v>0</v>
      </c>
      <c r="Q18" s="19">
        <v>312</v>
      </c>
      <c r="R18" s="20" t="str">
        <f>IF(LOOKUP(Q18,勘定科目!$B$2:$B$70,勘定科目!$C$2:$C$70)=0,"",LOOKUP(Q18,勘定科目!$B$2:$B$70,勘定科目!$C$2:$C$70))</f>
        <v>消耗品費</v>
      </c>
      <c r="S18" s="23">
        <f t="shared" si="1"/>
        <v>0</v>
      </c>
      <c r="T18" s="24">
        <v>412</v>
      </c>
      <c r="U18" s="20" t="str">
        <f>IF(LOOKUP(T18,勘定科目!$B$2:$B$70,勘定科目!$C$2:$C$70)=0,"",LOOKUP(T18,勘定科目!$B$2:$B$70,勘定科目!$C$2:$C$70))</f>
        <v>電力費</v>
      </c>
      <c r="V18" s="25">
        <f t="shared" si="2"/>
        <v>0</v>
      </c>
    </row>
    <row r="19" spans="1:22" ht="24" customHeight="1" x14ac:dyDescent="0.2">
      <c r="A19" s="109"/>
      <c r="B19" s="54"/>
      <c r="C19" s="41"/>
      <c r="D19" s="42"/>
      <c r="E19" s="42"/>
      <c r="F19" s="44"/>
      <c r="G19" s="44"/>
      <c r="H19" s="67" t="str">
        <f t="shared" si="3"/>
        <v/>
      </c>
      <c r="I19" s="41"/>
      <c r="J19" s="63" t="str">
        <f>IF(I19&gt;0,LOOKUP(I19,勘定科目!$B$2:$B$70,勘定科目!$C$2:$C$70),"")</f>
        <v/>
      </c>
      <c r="K19" s="19">
        <v>101</v>
      </c>
      <c r="L19" s="20" t="str">
        <f>IF(LOOKUP(K19,勘定科目!$B$2:$B$70,勘定科目!$C$2:$C$70)=0,"",LOOKUP(K19,勘定科目!$B$2:$B$70,勘定科目!$C$2:$C$70))</f>
        <v>現金</v>
      </c>
      <c r="M19" s="21">
        <f t="shared" ref="M19:M28" si="5">SUMIF($J$8:$J$34,L19,$G$8:$G$34)+SUMIF($J$42:$J$68,L19,$G$42:$G$68)</f>
        <v>0</v>
      </c>
      <c r="N19" s="20"/>
      <c r="O19" s="20"/>
      <c r="P19" s="22"/>
      <c r="Q19" s="19">
        <v>313</v>
      </c>
      <c r="R19" s="20" t="str">
        <f>IF(LOOKUP(Q19,勘定科目!$B$2:$B$70,勘定科目!$C$2:$C$70)=0,"",LOOKUP(Q19,勘定科目!$B$2:$B$70,勘定科目!$C$2:$C$70))</f>
        <v>減価償却費</v>
      </c>
      <c r="S19" s="23">
        <f t="shared" si="1"/>
        <v>0</v>
      </c>
      <c r="T19" s="24">
        <v>413</v>
      </c>
      <c r="U19" s="20" t="str">
        <f>IF(LOOKUP(T19,勘定科目!$B$2:$B$70,勘定科目!$C$2:$C$70)=0,"",LOOKUP(T19,勘定科目!$B$2:$B$70,勘定科目!$C$2:$C$70))</f>
        <v>水道光熱費</v>
      </c>
      <c r="V19" s="25">
        <f t="shared" si="2"/>
        <v>0</v>
      </c>
    </row>
    <row r="20" spans="1:22" ht="24" customHeight="1" x14ac:dyDescent="0.2">
      <c r="A20" s="109"/>
      <c r="B20" s="54"/>
      <c r="C20" s="41"/>
      <c r="D20" s="42"/>
      <c r="E20" s="42"/>
      <c r="F20" s="44"/>
      <c r="G20" s="44"/>
      <c r="H20" s="67" t="str">
        <f t="shared" si="3"/>
        <v/>
      </c>
      <c r="I20" s="41"/>
      <c r="J20" s="63" t="str">
        <f>IF(I20&gt;0,LOOKUP(I20,勘定科目!$B$2:$B$70,勘定科目!$C$2:$C$70),"")</f>
        <v/>
      </c>
      <c r="K20" s="19">
        <v>102</v>
      </c>
      <c r="L20" s="20" t="str">
        <f>IF(LOOKUP(K20,勘定科目!$B$2:$B$70,勘定科目!$C$2:$C$70)=0,"",LOOKUP(K20,勘定科目!$B$2:$B$70,勘定科目!$C$2:$C$70))</f>
        <v>当座預金</v>
      </c>
      <c r="M20" s="21">
        <f t="shared" si="5"/>
        <v>0</v>
      </c>
      <c r="N20" s="20"/>
      <c r="O20" s="20"/>
      <c r="P20" s="22"/>
      <c r="Q20" s="19">
        <v>314</v>
      </c>
      <c r="R20" s="20" t="str">
        <f>IF(LOOKUP(Q20,勘定科目!$B$2:$B$70,勘定科目!$C$2:$C$70)=0,"",LOOKUP(Q20,勘定科目!$B$2:$B$70,勘定科目!$C$2:$C$70))</f>
        <v>福利厚生費</v>
      </c>
      <c r="S20" s="23">
        <f t="shared" si="1"/>
        <v>0</v>
      </c>
      <c r="T20" s="24">
        <v>414</v>
      </c>
      <c r="U20" s="20" t="str">
        <f>IF(LOOKUP(T20,勘定科目!$B$2:$B$70,勘定科目!$C$2:$C$70)=0,"",LOOKUP(T20,勘定科目!$B$2:$B$70,勘定科目!$C$2:$C$70))</f>
        <v>修繕費</v>
      </c>
      <c r="V20" s="25">
        <f t="shared" si="2"/>
        <v>0</v>
      </c>
    </row>
    <row r="21" spans="1:22" ht="24" customHeight="1" x14ac:dyDescent="0.2">
      <c r="A21" s="109"/>
      <c r="B21" s="54"/>
      <c r="C21" s="41"/>
      <c r="D21" s="42"/>
      <c r="E21" s="42"/>
      <c r="F21" s="44"/>
      <c r="G21" s="44"/>
      <c r="H21" s="67" t="str">
        <f t="shared" si="3"/>
        <v/>
      </c>
      <c r="I21" s="41"/>
      <c r="J21" s="63" t="str">
        <f>IF(I21&gt;0,LOOKUP(I21,勘定科目!$B$2:$B$70,勘定科目!$C$2:$C$70),"")</f>
        <v/>
      </c>
      <c r="K21" s="19">
        <v>103</v>
      </c>
      <c r="L21" s="20" t="str">
        <f>IF(LOOKUP(K21,勘定科目!$B$2:$B$70,勘定科目!$C$2:$C$70)=0,"",LOOKUP(K21,勘定科目!$B$2:$B$70,勘定科目!$C$2:$C$70))</f>
        <v>普通預金</v>
      </c>
      <c r="M21" s="21">
        <f t="shared" si="5"/>
        <v>0</v>
      </c>
      <c r="N21" s="20"/>
      <c r="O21" s="20"/>
      <c r="P21" s="22"/>
      <c r="Q21" s="19">
        <v>315</v>
      </c>
      <c r="R21" s="20" t="str">
        <f>IF(LOOKUP(Q21,勘定科目!$B$2:$B$70,勘定科目!$C$2:$C$70)=0,"",LOOKUP(Q21,勘定科目!$B$2:$B$70,勘定科目!$C$2:$C$70))</f>
        <v>給料賃金</v>
      </c>
      <c r="S21" s="23">
        <f t="shared" si="1"/>
        <v>0</v>
      </c>
      <c r="T21" s="24">
        <v>415</v>
      </c>
      <c r="U21" s="20" t="str">
        <f>IF(LOOKUP(T21,勘定科目!$B$2:$B$70,勘定科目!$C$2:$C$70)=0,"",LOOKUP(T21,勘定科目!$B$2:$B$70,勘定科目!$C$2:$C$70))</f>
        <v>減価償却費</v>
      </c>
      <c r="V21" s="25">
        <f t="shared" si="2"/>
        <v>0</v>
      </c>
    </row>
    <row r="22" spans="1:22" ht="24" customHeight="1" x14ac:dyDescent="0.2">
      <c r="A22" s="109"/>
      <c r="B22" s="54"/>
      <c r="C22" s="41"/>
      <c r="D22" s="42"/>
      <c r="E22" s="42"/>
      <c r="F22" s="44"/>
      <c r="G22" s="44"/>
      <c r="H22" s="67" t="str">
        <f t="shared" si="3"/>
        <v/>
      </c>
      <c r="I22" s="41"/>
      <c r="J22" s="63" t="str">
        <f>IF(I22&gt;0,LOOKUP(I22,勘定科目!$B$2:$B$70,勘定科目!$C$2:$C$70),"")</f>
        <v/>
      </c>
      <c r="K22" s="19">
        <v>104</v>
      </c>
      <c r="L22" s="20" t="str">
        <f>IF(LOOKUP(K22,勘定科目!$B$2:$B$70,勘定科目!$C$2:$C$70)=0,"",LOOKUP(K22,勘定科目!$B$2:$B$70,勘定科目!$C$2:$C$70))</f>
        <v>定期預金</v>
      </c>
      <c r="M22" s="21">
        <f t="shared" si="5"/>
        <v>0</v>
      </c>
      <c r="N22" s="20"/>
      <c r="O22" s="20"/>
      <c r="P22" s="22"/>
      <c r="Q22" s="19">
        <v>316</v>
      </c>
      <c r="R22" s="20" t="str">
        <f>IF(LOOKUP(Q22,勘定科目!$B$2:$B$70,勘定科目!$C$2:$C$70)=0,"",LOOKUP(Q22,勘定科目!$B$2:$B$70,勘定科目!$C$2:$C$70))</f>
        <v>外注工賃</v>
      </c>
      <c r="S22" s="23">
        <f t="shared" si="1"/>
        <v>0</v>
      </c>
      <c r="T22" s="24">
        <v>416</v>
      </c>
      <c r="U22" s="20" t="str">
        <f>IF(LOOKUP(T22,勘定科目!$B$2:$B$70,勘定科目!$C$2:$C$70)=0,"",LOOKUP(T22,勘定科目!$B$2:$B$70,勘定科目!$C$2:$C$70))</f>
        <v/>
      </c>
      <c r="V22" s="25">
        <f t="shared" si="2"/>
        <v>0</v>
      </c>
    </row>
    <row r="23" spans="1:22" ht="24" customHeight="1" x14ac:dyDescent="0.2">
      <c r="A23" s="109"/>
      <c r="B23" s="54"/>
      <c r="C23" s="41"/>
      <c r="D23" s="42"/>
      <c r="E23" s="42"/>
      <c r="F23" s="44"/>
      <c r="G23" s="44"/>
      <c r="H23" s="67" t="str">
        <f t="shared" si="3"/>
        <v/>
      </c>
      <c r="I23" s="41"/>
      <c r="J23" s="63" t="str">
        <f>IF(I23&gt;0,LOOKUP(I23,勘定科目!$B$2:$B$70,勘定科目!$C$2:$C$70),"")</f>
        <v/>
      </c>
      <c r="K23" s="19">
        <v>105</v>
      </c>
      <c r="L23" s="20" t="str">
        <f>IF(LOOKUP(K23,勘定科目!$B$2:$B$70,勘定科目!$C$2:$C$70)=0,"",LOOKUP(K23,勘定科目!$B$2:$B$70,勘定科目!$C$2:$C$70))</f>
        <v>積立預金</v>
      </c>
      <c r="M23" s="21">
        <f t="shared" si="5"/>
        <v>0</v>
      </c>
      <c r="N23" s="20"/>
      <c r="O23" s="20"/>
      <c r="P23" s="22"/>
      <c r="Q23" s="19">
        <v>317</v>
      </c>
      <c r="R23" s="20" t="str">
        <f>IF(LOOKUP(Q23,勘定科目!$B$2:$B$70,勘定科目!$C$2:$C$70)=0,"",LOOKUP(Q23,勘定科目!$B$2:$B$70,勘定科目!$C$2:$C$70))</f>
        <v>利子割引料</v>
      </c>
      <c r="S23" s="23">
        <f t="shared" si="1"/>
        <v>0</v>
      </c>
      <c r="T23" s="24">
        <v>417</v>
      </c>
      <c r="U23" s="20" t="str">
        <f>IF(LOOKUP(T23,勘定科目!$B$2:$B$70,勘定科目!$C$2:$C$70)=0,"",LOOKUP(T23,勘定科目!$B$2:$B$70,勘定科目!$C$2:$C$70))</f>
        <v/>
      </c>
      <c r="V23" s="25">
        <f t="shared" si="2"/>
        <v>0</v>
      </c>
    </row>
    <row r="24" spans="1:22" ht="24" customHeight="1" x14ac:dyDescent="0.2">
      <c r="A24" s="109"/>
      <c r="B24" s="54"/>
      <c r="C24" s="41"/>
      <c r="D24" s="42"/>
      <c r="E24" s="42"/>
      <c r="F24" s="44"/>
      <c r="G24" s="44"/>
      <c r="H24" s="67" t="str">
        <f t="shared" si="3"/>
        <v/>
      </c>
      <c r="I24" s="41"/>
      <c r="J24" s="63" t="str">
        <f>IF(I24&gt;0,LOOKUP(I24,勘定科目!$B$2:$B$70,勘定科目!$C$2:$C$70),"")</f>
        <v/>
      </c>
      <c r="K24" s="19">
        <v>106</v>
      </c>
      <c r="L24" s="20" t="str">
        <f>IF(LOOKUP(K24,勘定科目!$B$2:$B$70,勘定科目!$C$2:$C$70)=0,"",LOOKUP(K24,勘定科目!$B$2:$B$70,勘定科目!$C$2:$C$70))</f>
        <v/>
      </c>
      <c r="M24" s="21">
        <f t="shared" si="5"/>
        <v>0</v>
      </c>
      <c r="N24" s="20"/>
      <c r="O24" s="20"/>
      <c r="P24" s="22"/>
      <c r="Q24" s="19">
        <v>318</v>
      </c>
      <c r="R24" s="20" t="str">
        <f>IF(LOOKUP(Q24,勘定科目!$B$2:$B$70,勘定科目!$C$2:$C$70)=0,"",LOOKUP(Q24,勘定科目!$B$2:$B$70,勘定科目!$C$2:$C$70))</f>
        <v>地代家賃</v>
      </c>
      <c r="S24" s="23">
        <f t="shared" si="1"/>
        <v>0</v>
      </c>
      <c r="T24" s="24">
        <v>418</v>
      </c>
      <c r="U24" s="20" t="str">
        <f>IF(LOOKUP(T24,勘定科目!$B$2:$B$70,勘定科目!$C$2:$C$70)=0,"",LOOKUP(T24,勘定科目!$B$2:$B$70,勘定科目!$C$2:$C$70))</f>
        <v/>
      </c>
      <c r="V24" s="25">
        <f t="shared" si="2"/>
        <v>0</v>
      </c>
    </row>
    <row r="25" spans="1:22" ht="24" customHeight="1" x14ac:dyDescent="0.2">
      <c r="A25" s="109"/>
      <c r="B25" s="54"/>
      <c r="C25" s="41"/>
      <c r="D25" s="42"/>
      <c r="E25" s="42"/>
      <c r="F25" s="44"/>
      <c r="G25" s="44"/>
      <c r="H25" s="67" t="str">
        <f t="shared" si="3"/>
        <v/>
      </c>
      <c r="I25" s="41"/>
      <c r="J25" s="63" t="str">
        <f>IF(I25&gt;0,LOOKUP(I25,勘定科目!$B$2:$B$70,勘定科目!$C$2:$C$70),"")</f>
        <v/>
      </c>
      <c r="K25" s="19">
        <v>107</v>
      </c>
      <c r="L25" s="20" t="str">
        <f>IF(LOOKUP(K25,勘定科目!$B$2:$B$70,勘定科目!$C$2:$C$70)=0,"",LOOKUP(K25,勘定科目!$B$2:$B$70,勘定科目!$C$2:$C$70))</f>
        <v/>
      </c>
      <c r="M25" s="21">
        <f t="shared" si="5"/>
        <v>0</v>
      </c>
      <c r="N25" s="20"/>
      <c r="O25" s="20"/>
      <c r="P25" s="22"/>
      <c r="Q25" s="19">
        <v>319</v>
      </c>
      <c r="R25" s="20" t="str">
        <f>IF(LOOKUP(Q25,勘定科目!$B$2:$B$70,勘定科目!$C$2:$C$70)=0,"",LOOKUP(Q25,勘定科目!$B$2:$B$70,勘定科目!$C$2:$C$70))</f>
        <v>貸倒金</v>
      </c>
      <c r="S25" s="23">
        <f t="shared" si="1"/>
        <v>0</v>
      </c>
      <c r="T25" s="24">
        <v>419</v>
      </c>
      <c r="U25" s="20" t="str">
        <f>IF(LOOKUP(T25,勘定科目!$B$2:$B$70,勘定科目!$C$2:$C$70)=0,"",LOOKUP(T25,勘定科目!$B$2:$B$70,勘定科目!$C$2:$C$70))</f>
        <v/>
      </c>
      <c r="V25" s="25">
        <f t="shared" si="2"/>
        <v>0</v>
      </c>
    </row>
    <row r="26" spans="1:22" ht="24" customHeight="1" x14ac:dyDescent="0.2">
      <c r="A26" s="109"/>
      <c r="B26" s="54"/>
      <c r="C26" s="41"/>
      <c r="D26" s="42"/>
      <c r="E26" s="42"/>
      <c r="F26" s="44"/>
      <c r="G26" s="44"/>
      <c r="H26" s="67" t="str">
        <f t="shared" si="3"/>
        <v/>
      </c>
      <c r="I26" s="41"/>
      <c r="J26" s="63" t="str">
        <f>IF(I26&gt;0,LOOKUP(I26,勘定科目!$B$2:$B$70,勘定科目!$C$2:$C$70),"")</f>
        <v/>
      </c>
      <c r="K26" s="19">
        <v>108</v>
      </c>
      <c r="L26" s="20" t="str">
        <f>IF(LOOKUP(K26,勘定科目!$B$2:$B$70,勘定科目!$C$2:$C$70)=0,"",LOOKUP(K26,勘定科目!$B$2:$B$70,勘定科目!$C$2:$C$70))</f>
        <v/>
      </c>
      <c r="M26" s="21">
        <f t="shared" si="5"/>
        <v>0</v>
      </c>
      <c r="N26" s="20"/>
      <c r="O26" s="20"/>
      <c r="P26" s="22"/>
      <c r="Q26" s="19">
        <v>320</v>
      </c>
      <c r="R26" s="20" t="str">
        <f>IF(LOOKUP(Q26,勘定科目!$B$2:$B$70,勘定科目!$C$2:$C$70)=0,"",LOOKUP(Q26,勘定科目!$B$2:$B$70,勘定科目!$C$2:$C$70))</f>
        <v>車両費</v>
      </c>
      <c r="S26" s="23">
        <f t="shared" si="1"/>
        <v>0</v>
      </c>
      <c r="T26" s="24">
        <v>420</v>
      </c>
      <c r="U26" s="20" t="str">
        <f>IF(LOOKUP(T26,勘定科目!$B$2:$B$70,勘定科目!$C$2:$C$70)=0,"",LOOKUP(T26,勘定科目!$B$2:$B$70,勘定科目!$C$2:$C$70))</f>
        <v/>
      </c>
      <c r="V26" s="25">
        <f t="shared" si="2"/>
        <v>0</v>
      </c>
    </row>
    <row r="27" spans="1:22" ht="24" customHeight="1" x14ac:dyDescent="0.2">
      <c r="A27" s="109"/>
      <c r="B27" s="54"/>
      <c r="C27" s="41"/>
      <c r="D27" s="42"/>
      <c r="E27" s="42"/>
      <c r="F27" s="44"/>
      <c r="G27" s="44"/>
      <c r="H27" s="67" t="str">
        <f t="shared" si="3"/>
        <v/>
      </c>
      <c r="I27" s="41"/>
      <c r="J27" s="63" t="str">
        <f>IF(I27&gt;0,LOOKUP(I27,勘定科目!$B$2:$B$70,勘定科目!$C$2:$C$70),"")</f>
        <v/>
      </c>
      <c r="K27" s="19">
        <v>109</v>
      </c>
      <c r="L27" s="20" t="str">
        <f>IF(LOOKUP(K27,勘定科目!$B$2:$B$70,勘定科目!$C$2:$C$70)=0,"",LOOKUP(K27,勘定科目!$B$2:$B$70,勘定科目!$C$2:$C$70))</f>
        <v/>
      </c>
      <c r="M27" s="21">
        <f t="shared" si="5"/>
        <v>0</v>
      </c>
      <c r="N27" s="20"/>
      <c r="O27" s="20"/>
      <c r="P27" s="22"/>
      <c r="Q27" s="19">
        <v>321</v>
      </c>
      <c r="R27" s="20" t="str">
        <f>IF(LOOKUP(Q27,勘定科目!$B$2:$B$70,勘定科目!$C$2:$C$70)=0,"",LOOKUP(Q27,勘定科目!$B$2:$B$70,勘定科目!$C$2:$C$70))</f>
        <v>雑費</v>
      </c>
      <c r="S27" s="23">
        <f t="shared" si="1"/>
        <v>0</v>
      </c>
      <c r="T27" s="24">
        <v>421</v>
      </c>
      <c r="U27" s="20" t="str">
        <f>IF(LOOKUP(T27,勘定科目!$B$2:$B$70,勘定科目!$C$2:$C$70)=0,"",LOOKUP(T27,勘定科目!$B$2:$B$70,勘定科目!$C$2:$C$70))</f>
        <v/>
      </c>
      <c r="V27" s="25">
        <f t="shared" si="2"/>
        <v>0</v>
      </c>
    </row>
    <row r="28" spans="1:22" ht="24" customHeight="1" x14ac:dyDescent="0.2">
      <c r="A28" s="109"/>
      <c r="B28" s="54"/>
      <c r="C28" s="41"/>
      <c r="D28" s="42"/>
      <c r="E28" s="42"/>
      <c r="F28" s="44"/>
      <c r="G28" s="44"/>
      <c r="H28" s="67" t="str">
        <f t="shared" si="3"/>
        <v/>
      </c>
      <c r="I28" s="41"/>
      <c r="J28" s="63" t="str">
        <f>IF(I28&gt;0,LOOKUP(I28,勘定科目!$B$2:$B$70,勘定科目!$C$2:$C$70),"")</f>
        <v/>
      </c>
      <c r="K28" s="19">
        <v>110</v>
      </c>
      <c r="L28" s="20" t="str">
        <f>IF(LOOKUP(K28,勘定科目!$B$2:$B$70,勘定科目!$C$2:$C$70)=0,"",LOOKUP(K28,勘定科目!$B$2:$B$70,勘定科目!$C$2:$C$70))</f>
        <v/>
      </c>
      <c r="M28" s="21">
        <f t="shared" si="5"/>
        <v>0</v>
      </c>
      <c r="N28" s="20"/>
      <c r="O28" s="20"/>
      <c r="P28" s="22"/>
      <c r="Q28" s="19">
        <v>322</v>
      </c>
      <c r="R28" s="20" t="str">
        <f>IF(LOOKUP(Q28,勘定科目!$B$2:$B$70,勘定科目!$C$2:$C$70)=0,"",LOOKUP(Q28,勘定科目!$B$2:$B$70,勘定科目!$C$2:$C$70))</f>
        <v>事業主貸</v>
      </c>
      <c r="S28" s="23">
        <f t="shared" si="1"/>
        <v>0</v>
      </c>
      <c r="T28" s="24"/>
      <c r="U28" s="20"/>
      <c r="V28" s="25"/>
    </row>
    <row r="29" spans="1:22" ht="24" customHeight="1" x14ac:dyDescent="0.2">
      <c r="A29" s="109"/>
      <c r="B29" s="54"/>
      <c r="C29" s="41"/>
      <c r="D29" s="42"/>
      <c r="E29" s="42"/>
      <c r="F29" s="44"/>
      <c r="G29" s="44"/>
      <c r="H29" s="67" t="str">
        <f t="shared" si="3"/>
        <v/>
      </c>
      <c r="I29" s="41"/>
      <c r="J29" s="63" t="str">
        <f>IF(I29&gt;0,LOOKUP(I29,勘定科目!$B$2:$B$70,勘定科目!$C$2:$C$70),"")</f>
        <v/>
      </c>
      <c r="K29" s="19"/>
      <c r="L29" s="20"/>
      <c r="M29" s="21"/>
      <c r="N29" s="20"/>
      <c r="O29" s="20"/>
      <c r="P29" s="22"/>
      <c r="Q29" s="19">
        <v>323</v>
      </c>
      <c r="R29" s="20" t="str">
        <f>IF(LOOKUP(Q29,勘定科目!$B$2:$B$70,勘定科目!$C$2:$C$70)=0,"",LOOKUP(Q29,勘定科目!$B$2:$B$70,勘定科目!$C$2:$C$70))</f>
        <v>リース料</v>
      </c>
      <c r="S29" s="23">
        <f t="shared" si="1"/>
        <v>0</v>
      </c>
      <c r="T29" s="24"/>
      <c r="U29" s="20"/>
      <c r="V29" s="25"/>
    </row>
    <row r="30" spans="1:22" ht="24" customHeight="1" x14ac:dyDescent="0.2">
      <c r="A30" s="109"/>
      <c r="B30" s="54"/>
      <c r="C30" s="41"/>
      <c r="D30" s="42"/>
      <c r="E30" s="42"/>
      <c r="F30" s="44"/>
      <c r="G30" s="44"/>
      <c r="H30" s="67" t="str">
        <f t="shared" si="3"/>
        <v/>
      </c>
      <c r="I30" s="41"/>
      <c r="J30" s="63" t="str">
        <f>IF(I30&gt;0,LOOKUP(I30,勘定科目!$B$2:$B$70,勘定科目!$C$2:$C$70),"")</f>
        <v/>
      </c>
      <c r="K30" s="19"/>
      <c r="L30" s="20"/>
      <c r="M30" s="21"/>
      <c r="N30" s="20"/>
      <c r="O30" s="20"/>
      <c r="P30" s="22"/>
      <c r="Q30" s="19">
        <v>324</v>
      </c>
      <c r="R30" s="20" t="str">
        <f>IF(LOOKUP(Q30,勘定科目!$B$2:$B$70,勘定科目!$C$2:$C$70)=0,"",LOOKUP(Q30,勘定科目!$B$2:$B$70,勘定科目!$C$2:$C$70))</f>
        <v>預金預入</v>
      </c>
      <c r="S30" s="23">
        <f t="shared" si="1"/>
        <v>0</v>
      </c>
      <c r="T30" s="24"/>
      <c r="U30" s="20"/>
      <c r="V30" s="25"/>
    </row>
    <row r="31" spans="1:22" ht="24" customHeight="1" x14ac:dyDescent="0.2">
      <c r="A31" s="109"/>
      <c r="B31" s="54"/>
      <c r="C31" s="41"/>
      <c r="D31" s="42"/>
      <c r="E31" s="42"/>
      <c r="F31" s="44"/>
      <c r="G31" s="44"/>
      <c r="H31" s="67" t="str">
        <f t="shared" si="3"/>
        <v/>
      </c>
      <c r="I31" s="41"/>
      <c r="J31" s="63" t="str">
        <f>IF(I31&gt;0,LOOKUP(I31,勘定科目!$B$2:$B$70,勘定科目!$C$2:$C$70),"")</f>
        <v/>
      </c>
      <c r="K31" s="19"/>
      <c r="L31" s="20"/>
      <c r="M31" s="21"/>
      <c r="N31" s="20"/>
      <c r="O31" s="20"/>
      <c r="P31" s="22"/>
      <c r="Q31" s="19">
        <v>325</v>
      </c>
      <c r="R31" s="20" t="str">
        <f>IF(LOOKUP(Q31,勘定科目!$B$2:$B$70,勘定科目!$C$2:$C$70)=0,"",LOOKUP(Q31,勘定科目!$B$2:$B$70,勘定科目!$C$2:$C$70))</f>
        <v/>
      </c>
      <c r="S31" s="23">
        <f t="shared" si="1"/>
        <v>0</v>
      </c>
      <c r="T31" s="24"/>
      <c r="U31" s="20"/>
      <c r="V31" s="25"/>
    </row>
    <row r="32" spans="1:22" ht="24" customHeight="1" x14ac:dyDescent="0.2">
      <c r="A32" s="109"/>
      <c r="B32" s="54"/>
      <c r="C32" s="41"/>
      <c r="D32" s="42"/>
      <c r="E32" s="42"/>
      <c r="F32" s="44"/>
      <c r="G32" s="44"/>
      <c r="H32" s="67" t="str">
        <f t="shared" si="3"/>
        <v/>
      </c>
      <c r="I32" s="41"/>
      <c r="J32" s="63" t="str">
        <f>IF(I32&gt;0,LOOKUP(I32,勘定科目!$B$2:$B$70,勘定科目!$C$2:$C$70),"")</f>
        <v/>
      </c>
      <c r="K32" s="19"/>
      <c r="L32" s="20"/>
      <c r="M32" s="21"/>
      <c r="N32" s="20"/>
      <c r="O32" s="20"/>
      <c r="P32" s="22"/>
      <c r="Q32" s="19">
        <v>326</v>
      </c>
      <c r="R32" s="20" t="str">
        <f>IF(LOOKUP(Q32,勘定科目!$B$2:$B$70,勘定科目!$C$2:$C$70)=0,"",LOOKUP(Q32,勘定科目!$B$2:$B$70,勘定科目!$C$2:$C$70))</f>
        <v/>
      </c>
      <c r="S32" s="23">
        <f t="shared" si="1"/>
        <v>0</v>
      </c>
      <c r="T32" s="24"/>
      <c r="U32" s="20"/>
      <c r="V32" s="25"/>
    </row>
    <row r="33" spans="1:22" ht="24" customHeight="1" x14ac:dyDescent="0.2">
      <c r="A33" s="109"/>
      <c r="B33" s="54"/>
      <c r="C33" s="41"/>
      <c r="D33" s="42"/>
      <c r="E33" s="42"/>
      <c r="F33" s="44"/>
      <c r="G33" s="44"/>
      <c r="H33" s="67" t="str">
        <f t="shared" si="3"/>
        <v/>
      </c>
      <c r="I33" s="41"/>
      <c r="J33" s="63" t="str">
        <f>IF(I33&gt;0,LOOKUP(I33,勘定科目!$B$2:$B$70,勘定科目!$C$2:$C$70),"")</f>
        <v/>
      </c>
      <c r="K33" s="19"/>
      <c r="L33" s="20"/>
      <c r="M33" s="20"/>
      <c r="N33" s="20"/>
      <c r="O33" s="20"/>
      <c r="P33" s="29"/>
      <c r="Q33" s="19"/>
      <c r="R33" s="20"/>
      <c r="S33" s="30"/>
      <c r="T33" s="24"/>
      <c r="U33" s="20"/>
      <c r="V33" s="31"/>
    </row>
    <row r="34" spans="1:22" ht="24" customHeight="1" thickBot="1" x14ac:dyDescent="0.25">
      <c r="A34" s="110"/>
      <c r="B34" s="54"/>
      <c r="C34" s="45"/>
      <c r="D34" s="46"/>
      <c r="E34" s="46"/>
      <c r="F34" s="47"/>
      <c r="G34" s="47"/>
      <c r="H34" s="68" t="str">
        <f t="shared" si="3"/>
        <v/>
      </c>
      <c r="I34" s="45"/>
      <c r="J34" s="64" t="str">
        <f>IF(I34&gt;0,LOOKUP(I34,勘定科目!$B$2:$B$70,勘定科目!$C$2:$C$70),"")</f>
        <v/>
      </c>
      <c r="K34" s="19"/>
      <c r="L34" s="20"/>
      <c r="M34" s="20"/>
      <c r="N34" s="20"/>
      <c r="O34" s="20"/>
      <c r="P34" s="29"/>
      <c r="Q34" s="19"/>
      <c r="R34" s="20"/>
      <c r="S34" s="30"/>
      <c r="T34" s="24"/>
      <c r="U34" s="20"/>
      <c r="V34" s="31"/>
    </row>
    <row r="35" spans="1:22" ht="24" customHeight="1" thickBot="1" x14ac:dyDescent="0.25">
      <c r="A35" s="99"/>
      <c r="B35" s="140"/>
      <c r="C35" s="100"/>
      <c r="D35" s="101"/>
      <c r="E35" s="48" t="s">
        <v>61</v>
      </c>
      <c r="F35" s="69">
        <f>SUM(F8:F34)</f>
        <v>0</v>
      </c>
      <c r="G35" s="69">
        <f>SUM(G8:G34)</f>
        <v>0</v>
      </c>
      <c r="H35" s="69">
        <f>F35-G35+H7</f>
        <v>15200</v>
      </c>
      <c r="I35" s="70"/>
      <c r="J35" s="65"/>
      <c r="K35" s="26"/>
      <c r="L35" s="27"/>
      <c r="M35" s="27"/>
      <c r="N35" s="27"/>
      <c r="O35" s="27"/>
      <c r="P35" s="32"/>
      <c r="Q35" s="26"/>
      <c r="R35" s="27"/>
      <c r="S35" s="33"/>
      <c r="T35" s="34"/>
      <c r="U35" s="27"/>
      <c r="V35" s="35"/>
    </row>
    <row r="36" spans="1:22" ht="24" customHeight="1" x14ac:dyDescent="0.2">
      <c r="A36" s="86"/>
      <c r="B36" s="86"/>
      <c r="C36" s="98" t="str">
        <f>現金出納帳２月!C36</f>
        <v>銀行勘定帳（○○○○銀行）</v>
      </c>
      <c r="D36" s="98"/>
      <c r="E36" s="98"/>
      <c r="F36" s="98"/>
      <c r="G36" s="98"/>
      <c r="H36" s="98"/>
      <c r="I36" s="98"/>
      <c r="J36" s="98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11"/>
    </row>
    <row r="37" spans="1:22" ht="13.2" customHeight="1" x14ac:dyDescent="0.2">
      <c r="A37" s="86"/>
      <c r="B37" s="86"/>
      <c r="C37" s="12"/>
      <c r="D37" s="12"/>
      <c r="E37" s="12"/>
      <c r="F37" s="12"/>
      <c r="G37" s="12"/>
      <c r="H37" s="12"/>
      <c r="I37" s="12"/>
      <c r="J37" s="12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11"/>
    </row>
    <row r="38" spans="1:22" ht="13.2" customHeight="1" thickBot="1" x14ac:dyDescent="0.25">
      <c r="A38" s="85"/>
      <c r="B38" s="85"/>
      <c r="C38" s="85"/>
      <c r="D38" s="85"/>
      <c r="E38" s="88"/>
      <c r="F38" s="89"/>
      <c r="G38" s="89"/>
      <c r="H38" s="89"/>
      <c r="I38" s="90"/>
      <c r="J38" s="90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11"/>
    </row>
    <row r="39" spans="1:22" ht="24" customHeight="1" x14ac:dyDescent="0.2">
      <c r="A39" s="117" t="s">
        <v>49</v>
      </c>
      <c r="B39" s="118"/>
      <c r="C39" s="119" t="s">
        <v>60</v>
      </c>
      <c r="D39" s="120" t="s">
        <v>50</v>
      </c>
      <c r="E39" s="120" t="s">
        <v>51</v>
      </c>
      <c r="F39" s="120" t="s">
        <v>52</v>
      </c>
      <c r="G39" s="120" t="s">
        <v>53</v>
      </c>
      <c r="H39" s="120" t="s">
        <v>54</v>
      </c>
      <c r="I39" s="119" t="s">
        <v>55</v>
      </c>
      <c r="J39" s="106" t="s">
        <v>56</v>
      </c>
    </row>
    <row r="40" spans="1:22" ht="24" customHeight="1" thickBot="1" x14ac:dyDescent="0.25">
      <c r="A40" s="36" t="s">
        <v>57</v>
      </c>
      <c r="B40" s="37" t="s">
        <v>58</v>
      </c>
      <c r="C40" s="114"/>
      <c r="D40" s="116"/>
      <c r="E40" s="116"/>
      <c r="F40" s="116"/>
      <c r="G40" s="116"/>
      <c r="H40" s="116"/>
      <c r="I40" s="114"/>
      <c r="J40" s="107"/>
    </row>
    <row r="41" spans="1:22" ht="24" customHeight="1" x14ac:dyDescent="0.2">
      <c r="A41" s="117"/>
      <c r="B41" s="121"/>
      <c r="C41" s="121"/>
      <c r="D41" s="118"/>
      <c r="E41" s="38" t="s">
        <v>59</v>
      </c>
      <c r="F41" s="39"/>
      <c r="G41" s="39"/>
      <c r="H41" s="66">
        <f>現金出納帳６月!H69</f>
        <v>9000</v>
      </c>
      <c r="I41" s="40"/>
      <c r="J41" s="71" t="str">
        <f>IF(I41&gt;0,LOOKUP(I41,勘定科目!$B$2:$B$70,勘定科目!$C$2:$C$70),"")</f>
        <v/>
      </c>
    </row>
    <row r="42" spans="1:22" ht="24" customHeight="1" x14ac:dyDescent="0.2">
      <c r="A42" s="108">
        <v>7</v>
      </c>
      <c r="B42" s="54"/>
      <c r="C42" s="41"/>
      <c r="D42" s="42"/>
      <c r="E42" s="43"/>
      <c r="F42" s="44"/>
      <c r="G42" s="44"/>
      <c r="H42" s="67" t="str">
        <f t="shared" ref="H42:H68" si="6">IF(F42-G42&lt;&gt;0,H41+F42-G42,"")</f>
        <v/>
      </c>
      <c r="I42" s="41"/>
      <c r="J42" s="72" t="str">
        <f>IF(I42&gt;0,LOOKUP(I42,勘定科目!$B$2:$B$70,勘定科目!$C$2:$C$70),"")</f>
        <v/>
      </c>
    </row>
    <row r="43" spans="1:22" ht="24" customHeight="1" x14ac:dyDescent="0.2">
      <c r="A43" s="109"/>
      <c r="B43" s="54"/>
      <c r="C43" s="41"/>
      <c r="D43" s="42"/>
      <c r="E43" s="42"/>
      <c r="F43" s="44"/>
      <c r="G43" s="44"/>
      <c r="H43" s="67" t="str">
        <f t="shared" si="6"/>
        <v/>
      </c>
      <c r="I43" s="41"/>
      <c r="J43" s="73" t="str">
        <f>IF(I43&gt;0,LOOKUP(I43,勘定科目!$B$2:$B$70,勘定科目!$C$2:$C$70),"")</f>
        <v/>
      </c>
    </row>
    <row r="44" spans="1:22" ht="24" customHeight="1" x14ac:dyDescent="0.2">
      <c r="A44" s="109"/>
      <c r="B44" s="54"/>
      <c r="C44" s="41"/>
      <c r="D44" s="42"/>
      <c r="E44" s="42"/>
      <c r="F44" s="44"/>
      <c r="G44" s="44"/>
      <c r="H44" s="67" t="str">
        <f t="shared" si="6"/>
        <v/>
      </c>
      <c r="I44" s="41"/>
      <c r="J44" s="73" t="str">
        <f>IF(I44&gt;0,LOOKUP(I44,勘定科目!$B$2:$B$70,勘定科目!$C$2:$C$70),"")</f>
        <v/>
      </c>
    </row>
    <row r="45" spans="1:22" ht="24" customHeight="1" x14ac:dyDescent="0.2">
      <c r="A45" s="109"/>
      <c r="B45" s="54"/>
      <c r="C45" s="41"/>
      <c r="D45" s="42"/>
      <c r="E45" s="42"/>
      <c r="F45" s="44"/>
      <c r="G45" s="44"/>
      <c r="H45" s="67" t="str">
        <f t="shared" si="6"/>
        <v/>
      </c>
      <c r="I45" s="41"/>
      <c r="J45" s="73" t="str">
        <f>IF(I45&gt;0,LOOKUP(I45,勘定科目!$B$2:$B$70,勘定科目!$C$2:$C$70),"")</f>
        <v/>
      </c>
    </row>
    <row r="46" spans="1:22" ht="24" customHeight="1" x14ac:dyDescent="0.2">
      <c r="A46" s="109"/>
      <c r="B46" s="54"/>
      <c r="C46" s="41"/>
      <c r="D46" s="42"/>
      <c r="E46" s="42"/>
      <c r="F46" s="44"/>
      <c r="G46" s="44"/>
      <c r="H46" s="67" t="str">
        <f t="shared" si="6"/>
        <v/>
      </c>
      <c r="I46" s="41"/>
      <c r="J46" s="73" t="str">
        <f>IF(I46&gt;0,LOOKUP(I46,勘定科目!$B$2:$B$70,勘定科目!$C$2:$C$70),"")</f>
        <v/>
      </c>
    </row>
    <row r="47" spans="1:22" ht="24" customHeight="1" x14ac:dyDescent="0.2">
      <c r="A47" s="109"/>
      <c r="B47" s="54"/>
      <c r="C47" s="41"/>
      <c r="D47" s="42"/>
      <c r="E47" s="42"/>
      <c r="F47" s="44"/>
      <c r="G47" s="44"/>
      <c r="H47" s="67" t="str">
        <f t="shared" si="6"/>
        <v/>
      </c>
      <c r="I47" s="41"/>
      <c r="J47" s="73" t="str">
        <f>IF(I47&gt;0,LOOKUP(I47,勘定科目!$B$2:$B$70,勘定科目!$C$2:$C$70),"")</f>
        <v/>
      </c>
    </row>
    <row r="48" spans="1:22" ht="24" customHeight="1" x14ac:dyDescent="0.2">
      <c r="A48" s="109"/>
      <c r="B48" s="54"/>
      <c r="C48" s="41"/>
      <c r="D48" s="42"/>
      <c r="E48" s="42"/>
      <c r="F48" s="44"/>
      <c r="G48" s="44"/>
      <c r="H48" s="67" t="str">
        <f t="shared" si="6"/>
        <v/>
      </c>
      <c r="I48" s="41"/>
      <c r="J48" s="73" t="str">
        <f>IF(I48&gt;0,LOOKUP(I48,勘定科目!$B$2:$B$70,勘定科目!$C$2:$C$70),"")</f>
        <v/>
      </c>
    </row>
    <row r="49" spans="1:10" ht="24" customHeight="1" x14ac:dyDescent="0.2">
      <c r="A49" s="109"/>
      <c r="B49" s="54"/>
      <c r="C49" s="41"/>
      <c r="D49" s="42"/>
      <c r="E49" s="42"/>
      <c r="F49" s="44"/>
      <c r="G49" s="44"/>
      <c r="H49" s="67" t="str">
        <f t="shared" si="6"/>
        <v/>
      </c>
      <c r="I49" s="41"/>
      <c r="J49" s="73" t="str">
        <f>IF(I49&gt;0,LOOKUP(I49,勘定科目!$B$2:$B$70,勘定科目!$C$2:$C$70),"")</f>
        <v/>
      </c>
    </row>
    <row r="50" spans="1:10" ht="24" customHeight="1" x14ac:dyDescent="0.2">
      <c r="A50" s="109"/>
      <c r="B50" s="54"/>
      <c r="C50" s="41"/>
      <c r="D50" s="42"/>
      <c r="E50" s="42"/>
      <c r="F50" s="44"/>
      <c r="G50" s="44"/>
      <c r="H50" s="67" t="str">
        <f t="shared" si="6"/>
        <v/>
      </c>
      <c r="I50" s="41"/>
      <c r="J50" s="73" t="str">
        <f>IF(I50&gt;0,LOOKUP(I50,勘定科目!$B$2:$B$70,勘定科目!$C$2:$C$70),"")</f>
        <v/>
      </c>
    </row>
    <row r="51" spans="1:10" ht="24" customHeight="1" x14ac:dyDescent="0.2">
      <c r="A51" s="109"/>
      <c r="B51" s="54"/>
      <c r="C51" s="41"/>
      <c r="D51" s="42"/>
      <c r="E51" s="42"/>
      <c r="F51" s="44"/>
      <c r="G51" s="44"/>
      <c r="H51" s="67" t="str">
        <f t="shared" si="6"/>
        <v/>
      </c>
      <c r="I51" s="41"/>
      <c r="J51" s="73" t="str">
        <f>IF(I51&gt;0,LOOKUP(I51,勘定科目!$B$2:$B$70,勘定科目!$C$2:$C$70),"")</f>
        <v/>
      </c>
    </row>
    <row r="52" spans="1:10" ht="24" customHeight="1" x14ac:dyDescent="0.2">
      <c r="A52" s="109"/>
      <c r="B52" s="54"/>
      <c r="C52" s="41"/>
      <c r="D52" s="42"/>
      <c r="E52" s="42"/>
      <c r="F52" s="44"/>
      <c r="G52" s="44"/>
      <c r="H52" s="67" t="str">
        <f t="shared" si="6"/>
        <v/>
      </c>
      <c r="I52" s="41"/>
      <c r="J52" s="73" t="str">
        <f>IF(I52&gt;0,LOOKUP(I52,勘定科目!$B$2:$B$70,勘定科目!$C$2:$C$70),"")</f>
        <v/>
      </c>
    </row>
    <row r="53" spans="1:10" ht="24" customHeight="1" x14ac:dyDescent="0.2">
      <c r="A53" s="109"/>
      <c r="B53" s="54"/>
      <c r="C53" s="41"/>
      <c r="D53" s="42"/>
      <c r="E53" s="42"/>
      <c r="F53" s="44"/>
      <c r="G53" s="44"/>
      <c r="H53" s="67" t="str">
        <f t="shared" si="6"/>
        <v/>
      </c>
      <c r="I53" s="41"/>
      <c r="J53" s="73" t="str">
        <f>IF(I53&gt;0,LOOKUP(I53,勘定科目!$B$2:$B$70,勘定科目!$C$2:$C$70),"")</f>
        <v/>
      </c>
    </row>
    <row r="54" spans="1:10" ht="24" customHeight="1" x14ac:dyDescent="0.2">
      <c r="A54" s="109"/>
      <c r="B54" s="54"/>
      <c r="C54" s="41"/>
      <c r="D54" s="42"/>
      <c r="E54" s="42"/>
      <c r="F54" s="44"/>
      <c r="G54" s="44"/>
      <c r="H54" s="67" t="str">
        <f t="shared" si="6"/>
        <v/>
      </c>
      <c r="I54" s="41"/>
      <c r="J54" s="73" t="str">
        <f>IF(I54&gt;0,LOOKUP(I54,勘定科目!$B$2:$B$70,勘定科目!$C$2:$C$70),"")</f>
        <v/>
      </c>
    </row>
    <row r="55" spans="1:10" ht="24" customHeight="1" x14ac:dyDescent="0.2">
      <c r="A55" s="109"/>
      <c r="B55" s="54"/>
      <c r="C55" s="41"/>
      <c r="D55" s="42"/>
      <c r="E55" s="42"/>
      <c r="F55" s="44"/>
      <c r="G55" s="44"/>
      <c r="H55" s="67" t="str">
        <f t="shared" si="6"/>
        <v/>
      </c>
      <c r="I55" s="41"/>
      <c r="J55" s="73" t="str">
        <f>IF(I55&gt;0,LOOKUP(I55,勘定科目!$B$2:$B$70,勘定科目!$C$2:$C$70),"")</f>
        <v/>
      </c>
    </row>
    <row r="56" spans="1:10" ht="24" customHeight="1" x14ac:dyDescent="0.2">
      <c r="A56" s="109"/>
      <c r="B56" s="54"/>
      <c r="C56" s="41"/>
      <c r="D56" s="42"/>
      <c r="E56" s="42"/>
      <c r="F56" s="44"/>
      <c r="G56" s="44"/>
      <c r="H56" s="67" t="str">
        <f t="shared" si="6"/>
        <v/>
      </c>
      <c r="I56" s="41"/>
      <c r="J56" s="73" t="str">
        <f>IF(I56&gt;0,LOOKUP(I56,勘定科目!$B$2:$B$70,勘定科目!$C$2:$C$70),"")</f>
        <v/>
      </c>
    </row>
    <row r="57" spans="1:10" ht="24" customHeight="1" x14ac:dyDescent="0.2">
      <c r="A57" s="109"/>
      <c r="B57" s="54"/>
      <c r="C57" s="41"/>
      <c r="D57" s="42"/>
      <c r="E57" s="42"/>
      <c r="F57" s="44"/>
      <c r="G57" s="44"/>
      <c r="H57" s="67" t="str">
        <f t="shared" si="6"/>
        <v/>
      </c>
      <c r="I57" s="41"/>
      <c r="J57" s="73" t="str">
        <f>IF(I57&gt;0,LOOKUP(I57,勘定科目!$B$2:$B$70,勘定科目!$C$2:$C$70),"")</f>
        <v/>
      </c>
    </row>
    <row r="58" spans="1:10" ht="24" customHeight="1" x14ac:dyDescent="0.2">
      <c r="A58" s="109"/>
      <c r="B58" s="54"/>
      <c r="C58" s="41"/>
      <c r="D58" s="42"/>
      <c r="E58" s="42"/>
      <c r="F58" s="44"/>
      <c r="G58" s="44"/>
      <c r="H58" s="67" t="str">
        <f t="shared" si="6"/>
        <v/>
      </c>
      <c r="I58" s="41"/>
      <c r="J58" s="73" t="str">
        <f>IF(I58&gt;0,LOOKUP(I58,勘定科目!$B$2:$B$70,勘定科目!$C$2:$C$70),"")</f>
        <v/>
      </c>
    </row>
    <row r="59" spans="1:10" ht="24" customHeight="1" x14ac:dyDescent="0.2">
      <c r="A59" s="109"/>
      <c r="B59" s="54"/>
      <c r="C59" s="41"/>
      <c r="D59" s="42"/>
      <c r="E59" s="42"/>
      <c r="F59" s="44"/>
      <c r="G59" s="44"/>
      <c r="H59" s="67" t="str">
        <f t="shared" si="6"/>
        <v/>
      </c>
      <c r="I59" s="41"/>
      <c r="J59" s="73" t="str">
        <f>IF(I59&gt;0,LOOKUP(I59,勘定科目!$B$2:$B$70,勘定科目!$C$2:$C$70),"")</f>
        <v/>
      </c>
    </row>
    <row r="60" spans="1:10" ht="24" customHeight="1" x14ac:dyDescent="0.2">
      <c r="A60" s="109"/>
      <c r="B60" s="54"/>
      <c r="C60" s="41"/>
      <c r="D60" s="42"/>
      <c r="E60" s="42"/>
      <c r="F60" s="44"/>
      <c r="G60" s="44"/>
      <c r="H60" s="67" t="str">
        <f t="shared" si="6"/>
        <v/>
      </c>
      <c r="I60" s="41"/>
      <c r="J60" s="73" t="str">
        <f>IF(I60&gt;0,LOOKUP(I60,勘定科目!$B$2:$B$70,勘定科目!$C$2:$C$70),"")</f>
        <v/>
      </c>
    </row>
    <row r="61" spans="1:10" ht="24" customHeight="1" x14ac:dyDescent="0.2">
      <c r="A61" s="109"/>
      <c r="B61" s="54"/>
      <c r="C61" s="41"/>
      <c r="D61" s="42"/>
      <c r="E61" s="42"/>
      <c r="F61" s="44"/>
      <c r="G61" s="44"/>
      <c r="H61" s="67" t="str">
        <f t="shared" si="6"/>
        <v/>
      </c>
      <c r="I61" s="41"/>
      <c r="J61" s="73" t="str">
        <f>IF(I61&gt;0,LOOKUP(I61,勘定科目!$B$2:$B$70,勘定科目!$C$2:$C$70),"")</f>
        <v/>
      </c>
    </row>
    <row r="62" spans="1:10" ht="24" customHeight="1" x14ac:dyDescent="0.2">
      <c r="A62" s="109"/>
      <c r="B62" s="54"/>
      <c r="C62" s="41"/>
      <c r="D62" s="42"/>
      <c r="E62" s="42"/>
      <c r="F62" s="44"/>
      <c r="G62" s="44"/>
      <c r="H62" s="67" t="str">
        <f t="shared" si="6"/>
        <v/>
      </c>
      <c r="I62" s="41"/>
      <c r="J62" s="73" t="str">
        <f>IF(I62&gt;0,LOOKUP(I62,勘定科目!$B$2:$B$70,勘定科目!$C$2:$C$70),"")</f>
        <v/>
      </c>
    </row>
    <row r="63" spans="1:10" ht="24" customHeight="1" x14ac:dyDescent="0.2">
      <c r="A63" s="109"/>
      <c r="B63" s="54"/>
      <c r="C63" s="41"/>
      <c r="D63" s="42"/>
      <c r="E63" s="42"/>
      <c r="F63" s="44"/>
      <c r="G63" s="44"/>
      <c r="H63" s="67" t="str">
        <f t="shared" si="6"/>
        <v/>
      </c>
      <c r="I63" s="41"/>
      <c r="J63" s="73" t="str">
        <f>IF(I63&gt;0,LOOKUP(I63,勘定科目!$B$2:$B$70,勘定科目!$C$2:$C$70),"")</f>
        <v/>
      </c>
    </row>
    <row r="64" spans="1:10" ht="24" customHeight="1" x14ac:dyDescent="0.2">
      <c r="A64" s="109"/>
      <c r="B64" s="54"/>
      <c r="C64" s="41"/>
      <c r="D64" s="42"/>
      <c r="E64" s="42"/>
      <c r="F64" s="44"/>
      <c r="G64" s="44"/>
      <c r="H64" s="67" t="str">
        <f t="shared" si="6"/>
        <v/>
      </c>
      <c r="I64" s="41"/>
      <c r="J64" s="73" t="str">
        <f>IF(I64&gt;0,LOOKUP(I64,勘定科目!$B$2:$B$70,勘定科目!$C$2:$C$70),"")</f>
        <v/>
      </c>
    </row>
    <row r="65" spans="1:10" ht="24" customHeight="1" x14ac:dyDescent="0.2">
      <c r="A65" s="109"/>
      <c r="B65" s="54"/>
      <c r="C65" s="41"/>
      <c r="D65" s="42"/>
      <c r="E65" s="42"/>
      <c r="F65" s="44"/>
      <c r="G65" s="44"/>
      <c r="H65" s="67" t="str">
        <f t="shared" si="6"/>
        <v/>
      </c>
      <c r="I65" s="41"/>
      <c r="J65" s="73" t="str">
        <f>IF(I65&gt;0,LOOKUP(I65,勘定科目!$B$2:$B$70,勘定科目!$C$2:$C$70),"")</f>
        <v/>
      </c>
    </row>
    <row r="66" spans="1:10" ht="24" customHeight="1" x14ac:dyDescent="0.2">
      <c r="A66" s="109"/>
      <c r="B66" s="54"/>
      <c r="C66" s="41"/>
      <c r="D66" s="42"/>
      <c r="E66" s="42"/>
      <c r="F66" s="44"/>
      <c r="G66" s="44"/>
      <c r="H66" s="67" t="str">
        <f t="shared" si="6"/>
        <v/>
      </c>
      <c r="I66" s="41"/>
      <c r="J66" s="73" t="str">
        <f>IF(I66&gt;0,LOOKUP(I66,勘定科目!$B$2:$B$70,勘定科目!$C$2:$C$70),"")</f>
        <v/>
      </c>
    </row>
    <row r="67" spans="1:10" ht="24" customHeight="1" x14ac:dyDescent="0.2">
      <c r="A67" s="109"/>
      <c r="B67" s="54"/>
      <c r="C67" s="41"/>
      <c r="D67" s="42"/>
      <c r="E67" s="42"/>
      <c r="F67" s="44"/>
      <c r="G67" s="44"/>
      <c r="H67" s="67" t="str">
        <f t="shared" si="6"/>
        <v/>
      </c>
      <c r="I67" s="41"/>
      <c r="J67" s="73" t="str">
        <f>IF(I67&gt;0,LOOKUP(I67,勘定科目!$B$2:$B$70,勘定科目!$C$2:$C$70),"")</f>
        <v/>
      </c>
    </row>
    <row r="68" spans="1:10" ht="24" customHeight="1" thickBot="1" x14ac:dyDescent="0.25">
      <c r="A68" s="110"/>
      <c r="B68" s="54"/>
      <c r="C68" s="45"/>
      <c r="D68" s="46"/>
      <c r="E68" s="46"/>
      <c r="F68" s="47"/>
      <c r="G68" s="47"/>
      <c r="H68" s="68" t="str">
        <f t="shared" si="6"/>
        <v/>
      </c>
      <c r="I68" s="45"/>
      <c r="J68" s="74" t="str">
        <f>IF(I68&gt;0,LOOKUP(I68,勘定科目!$B$2:$B$70,勘定科目!$C$2:$C$70),"")</f>
        <v/>
      </c>
    </row>
    <row r="69" spans="1:10" ht="24" customHeight="1" thickBot="1" x14ac:dyDescent="0.25">
      <c r="A69" s="99"/>
      <c r="B69" s="140"/>
      <c r="C69" s="100"/>
      <c r="D69" s="101"/>
      <c r="E69" s="48" t="s">
        <v>61</v>
      </c>
      <c r="F69" s="69">
        <f>SUM(F42:F68)</f>
        <v>0</v>
      </c>
      <c r="G69" s="69">
        <f>SUM(G42:G68)</f>
        <v>0</v>
      </c>
      <c r="H69" s="69">
        <f>F69-G69+H41</f>
        <v>9000</v>
      </c>
      <c r="I69" s="102"/>
      <c r="J69" s="103"/>
    </row>
  </sheetData>
  <mergeCells count="37">
    <mergeCell ref="A69:D69"/>
    <mergeCell ref="I69:J69"/>
    <mergeCell ref="G39:G40"/>
    <mergeCell ref="H39:H40"/>
    <mergeCell ref="I39:I40"/>
    <mergeCell ref="J39:J40"/>
    <mergeCell ref="A41:D41"/>
    <mergeCell ref="A42:A68"/>
    <mergeCell ref="F39:F40"/>
    <mergeCell ref="A35:D35"/>
    <mergeCell ref="A39:B39"/>
    <mergeCell ref="C39:C40"/>
    <mergeCell ref="D39:D40"/>
    <mergeCell ref="E39:E40"/>
    <mergeCell ref="C36:J36"/>
    <mergeCell ref="A7:D7"/>
    <mergeCell ref="K7:M7"/>
    <mergeCell ref="A8:A34"/>
    <mergeCell ref="K18:M18"/>
    <mergeCell ref="G5:G6"/>
    <mergeCell ref="H5:H6"/>
    <mergeCell ref="I5:I6"/>
    <mergeCell ref="J5:J6"/>
    <mergeCell ref="K5:M6"/>
    <mergeCell ref="A5:B5"/>
    <mergeCell ref="C5:C6"/>
    <mergeCell ref="D5:D6"/>
    <mergeCell ref="E5:E6"/>
    <mergeCell ref="F5:F6"/>
    <mergeCell ref="Q5:S6"/>
    <mergeCell ref="T5:V6"/>
    <mergeCell ref="N5:P6"/>
    <mergeCell ref="C1:J1"/>
    <mergeCell ref="K1:V1"/>
    <mergeCell ref="K2:V2"/>
    <mergeCell ref="B3:J3"/>
    <mergeCell ref="K3:V3"/>
  </mergeCells>
  <phoneticPr fontId="2"/>
  <dataValidations count="3">
    <dataValidation imeMode="halfAlpha" allowBlank="1" showInputMessage="1" showErrorMessage="1" sqref="F7:I34 F41:I68" xr:uid="{00000000-0002-0000-0800-000000000000}"/>
    <dataValidation allowBlank="1" showInputMessage="1" showErrorMessage="1" promptTitle="NO" prompt="INPUT" sqref="J7:J34 J41:J68" xr:uid="{00000000-0002-0000-0800-000001000000}"/>
    <dataValidation allowBlank="1" showInputMessage="1" showErrorMessage="1" promptTitle="NO" prompt="INPUT_x000a_" sqref="J38" xr:uid="{ACB25C8D-5F3D-4FB1-952A-BAD2669979AD}"/>
  </dataValidations>
  <pageMargins left="0.23622047244094491" right="0.23622047244094491" top="0.74803149606299213" bottom="0.55118110236220474" header="0" footer="0"/>
  <pageSetup paperSize="9"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操作説明</vt:lpstr>
      <vt:lpstr>勘定科目</vt:lpstr>
      <vt:lpstr>現金出納帳１月</vt:lpstr>
      <vt:lpstr>現金出納帳２月</vt:lpstr>
      <vt:lpstr>現金出納帳３月</vt:lpstr>
      <vt:lpstr>現金出納帳４月</vt:lpstr>
      <vt:lpstr>現金出納帳５月</vt:lpstr>
      <vt:lpstr>現金出納帳６月</vt:lpstr>
      <vt:lpstr>現金出納帳７月</vt:lpstr>
      <vt:lpstr>現金出納帳８月</vt:lpstr>
      <vt:lpstr>現金出納帳９月</vt:lpstr>
      <vt:lpstr>現金出納帳１０月</vt:lpstr>
      <vt:lpstr>現金出納帳１１月</vt:lpstr>
      <vt:lpstr>現金出納帳１２月 </vt:lpstr>
      <vt:lpstr>年計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倉橋重松</dc:creator>
  <cp:lastModifiedBy>重松 倉橋</cp:lastModifiedBy>
  <cp:lastPrinted>2017-04-23T04:57:11Z</cp:lastPrinted>
  <dcterms:created xsi:type="dcterms:W3CDTF">2017-04-15T21:05:55Z</dcterms:created>
  <dcterms:modified xsi:type="dcterms:W3CDTF">2025-07-04T05:17:35Z</dcterms:modified>
</cp:coreProperties>
</file>